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828"/>
  <workbookPr codeName="DieseArbeitsmappe"/>
  <mc:AlternateContent xmlns:mc="http://schemas.openxmlformats.org/markup-compatibility/2006">
    <mc:Choice Requires="x15">
      <x15ac:absPath xmlns:x15ac="http://schemas.microsoft.com/office/spreadsheetml/2010/11/ac" url="C:\%%Geschäfte\%%Heiz-ART\Werbung_Marketing\Homepage\Heizkostenrechner\"/>
    </mc:Choice>
  </mc:AlternateContent>
  <bookViews>
    <workbookView xWindow="0" yWindow="0" windowWidth="14685" windowHeight="2280" tabRatio="910"/>
  </bookViews>
  <sheets>
    <sheet name="Heizleistung" sheetId="17" r:id="rId1"/>
    <sheet name="Tabelle" sheetId="24" r:id="rId2"/>
    <sheet name="Tabelle1" sheetId="23" r:id="rId3"/>
  </sheets>
  <definedNames>
    <definedName name="_">#REF!</definedName>
    <definedName name="_xlnm.Print_Area" localSheetId="0">Heizleistung!$A$1:$K$33</definedName>
    <definedName name="Zimmer_3">#REF!</definedName>
    <definedName name="Zimmer_4">#REF!</definedName>
    <definedName name="Zimmer_5">#REF!</definedName>
    <definedName name="Zimmer_6">#REF!</definedName>
    <definedName name="Zimmer6">#REF!</definedName>
  </definedNames>
  <calcPr calcId="171027"/>
</workbook>
</file>

<file path=xl/calcChain.xml><?xml version="1.0" encoding="utf-8"?>
<calcChain xmlns="http://schemas.openxmlformats.org/spreadsheetml/2006/main">
  <c r="H2" i="24" l="1"/>
  <c r="J2" i="24"/>
  <c r="A21" i="24"/>
  <c r="A20" i="24"/>
  <c r="A3" i="24"/>
  <c r="A4" i="24"/>
  <c r="A5" i="24"/>
  <c r="A6" i="24"/>
  <c r="A7" i="24"/>
  <c r="A8" i="24"/>
  <c r="A9" i="24"/>
  <c r="A10" i="24"/>
  <c r="A11" i="24"/>
  <c r="A12" i="24"/>
  <c r="A13" i="24"/>
  <c r="A14" i="24"/>
  <c r="A15" i="24"/>
  <c r="A16" i="24"/>
  <c r="A17" i="24"/>
  <c r="A18" i="24"/>
  <c r="A19" i="24"/>
  <c r="A2" i="24"/>
  <c r="J3" i="24" l="1"/>
  <c r="J4" i="24" s="1"/>
  <c r="I4" i="23"/>
  <c r="I5" i="23"/>
  <c r="I6" i="23"/>
  <c r="I7" i="23"/>
  <c r="I8" i="23"/>
  <c r="I9" i="23"/>
  <c r="I10" i="23"/>
  <c r="I11" i="23"/>
  <c r="I13" i="23"/>
  <c r="I14" i="23"/>
  <c r="I15" i="23"/>
  <c r="I16" i="23"/>
  <c r="I17" i="23"/>
  <c r="I18" i="23"/>
  <c r="I19" i="23"/>
  <c r="I20" i="23"/>
  <c r="I21" i="23"/>
  <c r="I2" i="23"/>
  <c r="G21" i="23"/>
  <c r="G3" i="23"/>
  <c r="G4" i="23"/>
  <c r="G5" i="23"/>
  <c r="G6" i="23"/>
  <c r="G7" i="23"/>
  <c r="G8" i="23"/>
  <c r="G9" i="23"/>
  <c r="G10" i="23"/>
  <c r="G11" i="23"/>
  <c r="G12" i="23"/>
  <c r="G13" i="23"/>
  <c r="G14" i="23"/>
  <c r="G15" i="23"/>
  <c r="G16" i="23"/>
  <c r="G17" i="23"/>
  <c r="G18" i="23"/>
  <c r="G19" i="23"/>
  <c r="G20" i="23"/>
  <c r="G2" i="23"/>
  <c r="J5" i="24" l="1"/>
  <c r="E5" i="17"/>
  <c r="H2" i="23" s="1"/>
  <c r="K5" i="17" s="1"/>
  <c r="F2" i="24" s="1"/>
  <c r="G2" i="24" s="1"/>
  <c r="H5" i="17" l="1"/>
  <c r="B2" i="24" s="1"/>
  <c r="C2" i="24" s="1"/>
  <c r="I5" i="17"/>
  <c r="D2" i="24" s="1"/>
  <c r="E2" i="24" s="1"/>
  <c r="J6" i="24"/>
  <c r="J7" i="24" l="1"/>
  <c r="G1" i="17"/>
  <c r="J8" i="24" l="1"/>
  <c r="E24" i="17"/>
  <c r="E23" i="17"/>
  <c r="E22" i="17"/>
  <c r="E21" i="17"/>
  <c r="E20" i="17"/>
  <c r="E19" i="17"/>
  <c r="E18" i="17"/>
  <c r="H15" i="23" s="1"/>
  <c r="K18" i="17" s="1"/>
  <c r="F15" i="24" s="1"/>
  <c r="G15" i="24" s="1"/>
  <c r="E17" i="17"/>
  <c r="H14" i="23" s="1"/>
  <c r="K17" i="17" s="1"/>
  <c r="F14" i="24" s="1"/>
  <c r="G14" i="24" s="1"/>
  <c r="E16" i="17"/>
  <c r="H13" i="23" s="1"/>
  <c r="K16" i="17" s="1"/>
  <c r="F13" i="24" s="1"/>
  <c r="G13" i="24" s="1"/>
  <c r="E15" i="17"/>
  <c r="E14" i="17"/>
  <c r="H11" i="23" s="1"/>
  <c r="K14" i="17" s="1"/>
  <c r="F11" i="24" s="1"/>
  <c r="G11" i="24" s="1"/>
  <c r="E13" i="17"/>
  <c r="E12" i="17"/>
  <c r="E11" i="17"/>
  <c r="H8" i="23" s="1"/>
  <c r="K11" i="17" s="1"/>
  <c r="F8" i="24" s="1"/>
  <c r="G8" i="24" s="1"/>
  <c r="E10" i="17"/>
  <c r="E9" i="17"/>
  <c r="H6" i="23" s="1"/>
  <c r="K9" i="17" s="1"/>
  <c r="F6" i="24" s="1"/>
  <c r="G6" i="24" s="1"/>
  <c r="E8" i="17"/>
  <c r="H5" i="23" s="1"/>
  <c r="K8" i="17" s="1"/>
  <c r="F5" i="24" s="1"/>
  <c r="G5" i="24" s="1"/>
  <c r="E7" i="17"/>
  <c r="E6" i="17"/>
  <c r="H19" i="23" l="1"/>
  <c r="K22" i="17" s="1"/>
  <c r="H22" i="17"/>
  <c r="B19" i="24" s="1"/>
  <c r="C19" i="24" s="1"/>
  <c r="I22" i="17"/>
  <c r="D19" i="24" s="1"/>
  <c r="E19" i="24" s="1"/>
  <c r="H20" i="23"/>
  <c r="K23" i="17" s="1"/>
  <c r="I23" i="17"/>
  <c r="D20" i="24" s="1"/>
  <c r="E20" i="24" s="1"/>
  <c r="H23" i="17"/>
  <c r="B20" i="24" s="1"/>
  <c r="C20" i="24" s="1"/>
  <c r="H18" i="23"/>
  <c r="K21" i="17" s="1"/>
  <c r="I21" i="17"/>
  <c r="D18" i="24" s="1"/>
  <c r="E18" i="24" s="1"/>
  <c r="H21" i="17"/>
  <c r="B18" i="24" s="1"/>
  <c r="C18" i="24" s="1"/>
  <c r="H7" i="23"/>
  <c r="K10" i="17" s="1"/>
  <c r="F7" i="24" s="1"/>
  <c r="G7" i="24" s="1"/>
  <c r="H10" i="17"/>
  <c r="B7" i="24" s="1"/>
  <c r="C7" i="24" s="1"/>
  <c r="I10" i="17"/>
  <c r="D7" i="24" s="1"/>
  <c r="E7" i="24" s="1"/>
  <c r="H3" i="23"/>
  <c r="I3" i="23"/>
  <c r="I6" i="17"/>
  <c r="D3" i="24" s="1"/>
  <c r="E3" i="24" s="1"/>
  <c r="H6" i="17"/>
  <c r="B3" i="24" s="1"/>
  <c r="C3" i="24" s="1"/>
  <c r="H4" i="23"/>
  <c r="K7" i="17" s="1"/>
  <c r="F4" i="24" s="1"/>
  <c r="G4" i="24" s="1"/>
  <c r="H7" i="17"/>
  <c r="B4" i="24" s="1"/>
  <c r="C4" i="24" s="1"/>
  <c r="I7" i="17"/>
  <c r="D4" i="24" s="1"/>
  <c r="E4" i="24" s="1"/>
  <c r="I12" i="23"/>
  <c r="H12" i="23"/>
  <c r="H16" i="23"/>
  <c r="K19" i="17" s="1"/>
  <c r="H19" i="17"/>
  <c r="B16" i="24" s="1"/>
  <c r="C16" i="24" s="1"/>
  <c r="I19" i="17"/>
  <c r="D16" i="24" s="1"/>
  <c r="E16" i="24" s="1"/>
  <c r="H9" i="23"/>
  <c r="K12" i="17" s="1"/>
  <c r="F9" i="24" s="1"/>
  <c r="G9" i="24" s="1"/>
  <c r="I12" i="17"/>
  <c r="D9" i="24" s="1"/>
  <c r="E9" i="24" s="1"/>
  <c r="H12" i="17"/>
  <c r="B9" i="24" s="1"/>
  <c r="C9" i="24" s="1"/>
  <c r="H17" i="23"/>
  <c r="K20" i="17" s="1"/>
  <c r="H20" i="17"/>
  <c r="B17" i="24" s="1"/>
  <c r="C17" i="24" s="1"/>
  <c r="I20" i="17"/>
  <c r="D17" i="24" s="1"/>
  <c r="E17" i="24" s="1"/>
  <c r="H10" i="23"/>
  <c r="K13" i="17" s="1"/>
  <c r="F10" i="24" s="1"/>
  <c r="G10" i="24" s="1"/>
  <c r="I13" i="17"/>
  <c r="D10" i="24" s="1"/>
  <c r="E10" i="24" s="1"/>
  <c r="H13" i="17"/>
  <c r="B10" i="24" s="1"/>
  <c r="C10" i="24" s="1"/>
  <c r="J9" i="24"/>
  <c r="H21" i="23"/>
  <c r="K24" i="17" s="1"/>
  <c r="F21" i="24" s="1"/>
  <c r="H24" i="17"/>
  <c r="I24" i="17"/>
  <c r="D21" i="24" s="1"/>
  <c r="I14" i="17"/>
  <c r="D11" i="24" s="1"/>
  <c r="E11" i="24" s="1"/>
  <c r="H14" i="17"/>
  <c r="B11" i="24" s="1"/>
  <c r="C11" i="24" s="1"/>
  <c r="I11" i="17"/>
  <c r="D8" i="24" s="1"/>
  <c r="E8" i="24" s="1"/>
  <c r="H11" i="17"/>
  <c r="B8" i="24" s="1"/>
  <c r="C8" i="24" s="1"/>
  <c r="I18" i="17"/>
  <c r="D15" i="24" s="1"/>
  <c r="E15" i="24" s="1"/>
  <c r="H18" i="17"/>
  <c r="B15" i="24" s="1"/>
  <c r="C15" i="24" s="1"/>
  <c r="R18" i="17"/>
  <c r="H17" i="17"/>
  <c r="B14" i="24" s="1"/>
  <c r="C14" i="24" s="1"/>
  <c r="I17" i="17"/>
  <c r="D14" i="24" s="1"/>
  <c r="E14" i="24" s="1"/>
  <c r="R17" i="17"/>
  <c r="I16" i="17"/>
  <c r="D13" i="24" s="1"/>
  <c r="E13" i="24" s="1"/>
  <c r="H16" i="17"/>
  <c r="B13" i="24" s="1"/>
  <c r="C13" i="24" s="1"/>
  <c r="R16" i="17"/>
  <c r="I15" i="17"/>
  <c r="D12" i="24" s="1"/>
  <c r="E12" i="24" s="1"/>
  <c r="H15" i="17"/>
  <c r="B12" i="24" s="1"/>
  <c r="C12" i="24" s="1"/>
  <c r="I9" i="17"/>
  <c r="D6" i="24" s="1"/>
  <c r="E6" i="24" s="1"/>
  <c r="H9" i="17"/>
  <c r="B6" i="24" s="1"/>
  <c r="C6" i="24" s="1"/>
  <c r="I8" i="17"/>
  <c r="D5" i="24" s="1"/>
  <c r="E5" i="24" s="1"/>
  <c r="H8" i="17"/>
  <c r="B5" i="24" s="1"/>
  <c r="C5" i="24" s="1"/>
  <c r="R5" i="17"/>
  <c r="R8" i="17"/>
  <c r="R13" i="17"/>
  <c r="R12" i="17"/>
  <c r="R11" i="17"/>
  <c r="R10" i="17"/>
  <c r="R9" i="17"/>
  <c r="R7" i="17"/>
  <c r="E25" i="17"/>
  <c r="C25" i="17"/>
  <c r="K6" i="17" l="1"/>
  <c r="F18" i="24"/>
  <c r="G18" i="24" s="1"/>
  <c r="R21" i="17"/>
  <c r="F20" i="24"/>
  <c r="G20" i="24" s="1"/>
  <c r="R23" i="17"/>
  <c r="F19" i="24"/>
  <c r="G19" i="24" s="1"/>
  <c r="R22" i="17"/>
  <c r="K15" i="17"/>
  <c r="D23" i="24"/>
  <c r="F17" i="24"/>
  <c r="G17" i="24" s="1"/>
  <c r="R20" i="17"/>
  <c r="F16" i="24"/>
  <c r="G16" i="24" s="1"/>
  <c r="R19" i="17"/>
  <c r="J10" i="24"/>
  <c r="B21" i="24"/>
  <c r="R24" i="17"/>
  <c r="R14" i="17"/>
  <c r="H25" i="17"/>
  <c r="H27" i="17" s="1"/>
  <c r="I25" i="17"/>
  <c r="I27" i="17" s="1"/>
  <c r="K25" i="17" l="1"/>
  <c r="K27" i="17" s="1"/>
  <c r="F3" i="24"/>
  <c r="G3" i="24" s="1"/>
  <c r="R6" i="17"/>
  <c r="F12" i="24"/>
  <c r="G12" i="24" s="1"/>
  <c r="R15" i="17"/>
  <c r="J11" i="24"/>
  <c r="C21" i="24"/>
  <c r="C23" i="24" s="1"/>
  <c r="B23" i="24"/>
  <c r="H28" i="17" l="1"/>
  <c r="K10" i="24" s="1"/>
  <c r="R25" i="17"/>
  <c r="F23" i="24"/>
  <c r="K2" i="24"/>
  <c r="K3" i="24"/>
  <c r="K4" i="24"/>
  <c r="K6" i="24"/>
  <c r="K7" i="24"/>
  <c r="K8" i="24"/>
  <c r="K9" i="24"/>
  <c r="J12" i="24"/>
  <c r="K11" i="24"/>
  <c r="E21" i="24"/>
  <c r="K5" i="24" l="1"/>
  <c r="H29" i="17"/>
  <c r="H30" i="17" s="1"/>
  <c r="J13" i="24"/>
  <c r="K12" i="24"/>
  <c r="G21" i="24"/>
  <c r="G23" i="24" s="1"/>
  <c r="E23" i="24"/>
  <c r="I28" i="17" s="1"/>
  <c r="K28" i="17" l="1"/>
  <c r="M12" i="24" s="1"/>
  <c r="I29" i="17"/>
  <c r="I30" i="17" s="1"/>
  <c r="L2" i="24"/>
  <c r="L3" i="24"/>
  <c r="L4" i="24"/>
  <c r="L5" i="24"/>
  <c r="L6" i="24"/>
  <c r="L7" i="24"/>
  <c r="L8" i="24"/>
  <c r="L9" i="24"/>
  <c r="L10" i="24"/>
  <c r="L11" i="24"/>
  <c r="L12" i="24"/>
  <c r="J14" i="24"/>
  <c r="L13" i="24"/>
  <c r="K13" i="24"/>
  <c r="M5" i="24" l="1"/>
  <c r="M9" i="24"/>
  <c r="K29" i="17"/>
  <c r="K30" i="17" s="1"/>
  <c r="M7" i="24"/>
  <c r="M3" i="24"/>
  <c r="M13" i="24"/>
  <c r="M10" i="24"/>
  <c r="M6" i="24"/>
  <c r="M2" i="24"/>
  <c r="M11" i="24"/>
  <c r="M8" i="24"/>
  <c r="M4" i="24"/>
  <c r="J15" i="24"/>
  <c r="M14" i="24"/>
  <c r="K14" i="24"/>
  <c r="L14" i="24"/>
  <c r="J16" i="24" l="1"/>
  <c r="M15" i="24"/>
  <c r="K15" i="24"/>
  <c r="L15" i="24"/>
  <c r="J17" i="24" l="1"/>
  <c r="L16" i="24"/>
  <c r="M16" i="24"/>
  <c r="K16" i="24"/>
  <c r="J18" i="24" l="1"/>
  <c r="M17" i="24"/>
  <c r="L17" i="24"/>
  <c r="K17" i="24"/>
  <c r="J19" i="24" l="1"/>
  <c r="M18" i="24"/>
  <c r="K18" i="24"/>
  <c r="L18" i="24"/>
  <c r="J20" i="24" l="1"/>
  <c r="M19" i="24"/>
  <c r="K19" i="24"/>
  <c r="L19" i="24"/>
  <c r="J21" i="24" l="1"/>
  <c r="L20" i="24"/>
  <c r="M20" i="24"/>
  <c r="K20" i="24"/>
  <c r="J23" i="24" l="1"/>
  <c r="M21" i="24"/>
  <c r="M22" i="24" s="1"/>
  <c r="L21" i="24"/>
  <c r="L22" i="24" s="1"/>
  <c r="K21" i="24"/>
  <c r="K22" i="24" s="1"/>
  <c r="J24" i="24" l="1"/>
  <c r="M23" i="24"/>
  <c r="K23" i="24"/>
  <c r="L23" i="24"/>
  <c r="J25" i="24" l="1"/>
  <c r="M24" i="24"/>
  <c r="K24" i="24"/>
  <c r="L24" i="24"/>
  <c r="J26" i="24" l="1"/>
  <c r="L25" i="24"/>
  <c r="M25" i="24"/>
  <c r="K25" i="24"/>
  <c r="J27" i="24" l="1"/>
  <c r="M26" i="24"/>
  <c r="L26" i="24"/>
  <c r="K26" i="24"/>
  <c r="J28" i="24" l="1"/>
  <c r="M27" i="24"/>
  <c r="K27" i="24"/>
  <c r="L27" i="24"/>
  <c r="J29" i="24" l="1"/>
  <c r="M28" i="24"/>
  <c r="K28" i="24"/>
  <c r="L28" i="24"/>
  <c r="J30" i="24" l="1"/>
  <c r="M29" i="24"/>
  <c r="K29" i="24"/>
  <c r="L29" i="24"/>
  <c r="J31" i="24" l="1"/>
  <c r="M30" i="24"/>
  <c r="L30" i="24"/>
  <c r="K30" i="24"/>
  <c r="J32" i="24" l="1"/>
  <c r="M31" i="24"/>
  <c r="K31" i="24"/>
  <c r="L31" i="24"/>
  <c r="M32" i="24" l="1"/>
  <c r="M33" i="24" s="1"/>
  <c r="L32" i="24"/>
  <c r="L33" i="24" s="1"/>
  <c r="K32" i="24"/>
  <c r="K33" i="24" s="1"/>
</calcChain>
</file>

<file path=xl/sharedStrings.xml><?xml version="1.0" encoding="utf-8"?>
<sst xmlns="http://schemas.openxmlformats.org/spreadsheetml/2006/main" count="149" uniqueCount="78">
  <si>
    <t>Altbau</t>
  </si>
  <si>
    <t>Passivhaus</t>
  </si>
  <si>
    <t>EG</t>
  </si>
  <si>
    <t>Raum</t>
  </si>
  <si>
    <t>OG</t>
  </si>
  <si>
    <t>Höhe cm</t>
  </si>
  <si>
    <r>
      <t>m</t>
    </r>
    <r>
      <rPr>
        <b/>
        <vertAlign val="superscript"/>
        <sz val="11"/>
        <rFont val="Arial"/>
        <family val="2"/>
      </rPr>
      <t>3</t>
    </r>
  </si>
  <si>
    <t>Geschoss</t>
  </si>
  <si>
    <t>DG</t>
  </si>
  <si>
    <t>Anzahl</t>
  </si>
  <si>
    <t>Außenwände</t>
  </si>
  <si>
    <r>
      <t>m</t>
    </r>
    <r>
      <rPr>
        <b/>
        <vertAlign val="superscript"/>
        <sz val="11"/>
        <rFont val="Arial"/>
        <family val="2"/>
      </rPr>
      <t>2</t>
    </r>
  </si>
  <si>
    <t>Neubau</t>
  </si>
  <si>
    <t xml:space="preserve">bei folgenden Gebäuden </t>
  </si>
  <si>
    <t>GESAMT:</t>
  </si>
  <si>
    <t>benötigte Heizleistung in Watt</t>
  </si>
  <si>
    <t>Stromverbrauch/Jahr:</t>
  </si>
  <si>
    <t>Preis/kWh</t>
  </si>
  <si>
    <t>kWh</t>
  </si>
  <si>
    <t>Jahr</t>
  </si>
  <si>
    <t>eingeben:</t>
  </si>
  <si>
    <t>monatlich</t>
  </si>
  <si>
    <t>Projektierung für</t>
  </si>
  <si>
    <t>Name:</t>
  </si>
  <si>
    <t>NN</t>
  </si>
  <si>
    <t>ca.</t>
  </si>
  <si>
    <t>Es entstehen keine Wartungs- oder Nebenkosten.</t>
  </si>
  <si>
    <t>EnEV ab 2007</t>
  </si>
  <si>
    <t>Räume</t>
  </si>
  <si>
    <t>Bad</t>
  </si>
  <si>
    <t>WC</t>
  </si>
  <si>
    <t>Schlafen</t>
  </si>
  <si>
    <t>Kind</t>
  </si>
  <si>
    <t>Büro</t>
  </si>
  <si>
    <t>HWR</t>
  </si>
  <si>
    <t>Wohnen</t>
  </si>
  <si>
    <t>Essen</t>
  </si>
  <si>
    <t>Küche</t>
  </si>
  <si>
    <t>Flur</t>
  </si>
  <si>
    <t>Diele</t>
  </si>
  <si>
    <t>Hobby</t>
  </si>
  <si>
    <t>Keller</t>
  </si>
  <si>
    <t>Fitness</t>
  </si>
  <si>
    <t>Arbeiten</t>
  </si>
  <si>
    <t>sonstiges</t>
  </si>
  <si>
    <t>Gäste</t>
  </si>
  <si>
    <t>Kategorie</t>
  </si>
  <si>
    <t>-</t>
  </si>
  <si>
    <t xml:space="preserve"> </t>
  </si>
  <si>
    <t>Bitte berücksichtigen Sie, dass es sich hier nur um eine</t>
  </si>
  <si>
    <t>Schätzung handelt, die Ihnen als Orientierung dienen soll.</t>
  </si>
  <si>
    <t xml:space="preserve">wechselnden Wetterlage und Ihrem Nutzerverhalten ab. </t>
  </si>
  <si>
    <t xml:space="preserve">Auch die Platzierung beeinflusst die Heizleistung und den </t>
  </si>
  <si>
    <t>Stromverbrauch. So ist z.B. eine Deckeninstallation günstiger</t>
  </si>
  <si>
    <t>als die freie Platzierung an der Wand.</t>
  </si>
  <si>
    <t xml:space="preserve">     (bitte Wert eingeben)</t>
  </si>
  <si>
    <t xml:space="preserve">Insbesondere der Jahres-Stromverbrauch hängt von der </t>
  </si>
  <si>
    <t>Platz</t>
  </si>
  <si>
    <t>Wand</t>
  </si>
  <si>
    <t>Decke</t>
  </si>
  <si>
    <t>freie Wahl</t>
  </si>
  <si>
    <t>AW</t>
  </si>
  <si>
    <t>Bad/WC</t>
  </si>
  <si>
    <t>(WENN(B5="Fitness";Tabelle1!$D$7)+(WENN(B5="Gäste";Tabelle1!$D$9)+(WENN(B5="Hobby";Tabelle1!$D$10)+(WENN(B5="HWR";Tabelle1!$D$11)+(WENN(B5="Keller";Tabelle1!$D$12)+(WENN(B5="Kind";Tabelle1!$D$13)+(WENN(B5="Küche";Tabelle1!$D$14)+(WENN(B5="Schlafen";Tabelle1!$D$15)+(WENN(B5="Wohnen";Tabelle1!$D$17)+(WENN(B5="-";Tabelle1!$D$19)+(WENN(B5="Bad";Tabelle1!$D$3)+(WENN(B5="WC";Tabelle1!$D$16)+(WENN(B5="Flur";Tabelle1!$D$8)+(WENN(B5="Arbeiten";Tabelle1!$D$2)+(WENN(B5="Büro";Tabelle1!$D$4)+(WENN(B5="Diele";Tabelle1!$D$5)+(WENN(B5="Essen";Tabelle1!$D$6)+(WENN(B5="sonstiges";Tabelle1!$D$18)))))))))))))))))))</t>
  </si>
  <si>
    <t>Bj vor 2007</t>
  </si>
  <si>
    <t>Strompreis</t>
  </si>
  <si>
    <t>Jahre</t>
  </si>
  <si>
    <t>Teuerung</t>
  </si>
  <si>
    <t>gesamt A</t>
  </si>
  <si>
    <t>B</t>
  </si>
  <si>
    <t>C</t>
  </si>
  <si>
    <t>Summen</t>
  </si>
  <si>
    <t>vor 2007</t>
  </si>
  <si>
    <t xml:space="preserve">       Preis/kWh</t>
  </si>
  <si>
    <t>Investition*)</t>
  </si>
  <si>
    <t>*) Die unterschiedlichen Größen und Gestaltungsformen (Metall-, Glas-, Spiegelheizung,  Rahmen)</t>
  </si>
  <si>
    <t>wie auch die Platzierung beeinflussen den Preis.</t>
  </si>
  <si>
    <t>Wir beraten Sie gern!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</si>
</sst>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&quot; W&quot;"/>
    <numFmt numFmtId="165" formatCode="#,##0\ \W"/>
    <numFmt numFmtId="166" formatCode="_-* #,##0\ &quot;€&quot;_-;\-* #,##0\ &quot;€&quot;_-;_-* &quot;-&quot;??\ &quot;€&quot;_-;_-@_-"/>
    <numFmt numFmtId="167" formatCode="_-* #,##0\ _€_-;\-* #,##0\ _€_-;_-* &quot;-&quot;??\ _€_-;_-@_-"/>
    <numFmt numFmtId="168" formatCode="0.000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ang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b/>
      <vertAlign val="superscript"/>
      <sz val="11"/>
      <name val="Arial"/>
      <family val="2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rgb="FFFF0000"/>
      <name val="Arial"/>
      <family val="2"/>
    </font>
    <font>
      <sz val="16"/>
      <name val="Arial Black"/>
      <family val="2"/>
    </font>
  </fonts>
  <fills count="41">
    <fill>
      <patternFill patternType="none"/>
    </fill>
    <fill>
      <patternFill patternType="gray125"/>
    </fill>
    <fill>
      <patternFill patternType="solid">
        <fgColor indexed="29"/>
        <bgColor indexed="4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9">
    <xf numFmtId="0" fontId="0" fillId="0" borderId="0"/>
    <xf numFmtId="0" fontId="10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44" fontId="7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6" fillId="0" borderId="15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16" applyNumberFormat="0" applyAlignment="0" applyProtection="0"/>
    <xf numFmtId="0" fontId="21" fillId="8" borderId="17" applyNumberFormat="0" applyAlignment="0" applyProtection="0"/>
    <xf numFmtId="0" fontId="22" fillId="8" borderId="16" applyNumberFormat="0" applyAlignment="0" applyProtection="0"/>
    <xf numFmtId="0" fontId="23" fillId="0" borderId="18" applyNumberFormat="0" applyFill="0" applyAlignment="0" applyProtection="0"/>
    <xf numFmtId="0" fontId="24" fillId="9" borderId="19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2" fillId="0" borderId="21" applyNumberFormat="0" applyFill="0" applyAlignment="0" applyProtection="0"/>
    <xf numFmtId="0" fontId="2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7" fillId="34" borderId="0" applyNumberFormat="0" applyBorder="0" applyAlignment="0" applyProtection="0"/>
    <xf numFmtId="0" fontId="2" fillId="0" borderId="0"/>
    <xf numFmtId="0" fontId="2" fillId="10" borderId="20" applyNumberFormat="0" applyFont="0" applyAlignment="0" applyProtection="0"/>
    <xf numFmtId="43" fontId="7" fillId="0" borderId="0" applyFont="0" applyFill="0" applyBorder="0" applyAlignment="0" applyProtection="0"/>
    <xf numFmtId="0" fontId="1" fillId="0" borderId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07">
    <xf numFmtId="0" fontId="0" fillId="0" borderId="0" xfId="0"/>
    <xf numFmtId="0" fontId="0" fillId="0" borderId="3" xfId="0" applyBorder="1"/>
    <xf numFmtId="0" fontId="0" fillId="0" borderId="0" xfId="0" applyAlignment="1">
      <alignment horizontal="right"/>
    </xf>
    <xf numFmtId="0" fontId="8" fillId="0" borderId="0" xfId="0" applyFont="1"/>
    <xf numFmtId="0" fontId="8" fillId="3" borderId="0" xfId="0" applyFont="1" applyFill="1" applyBorder="1"/>
    <xf numFmtId="0" fontId="8" fillId="3" borderId="0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8" fillId="3" borderId="0" xfId="0" applyFont="1" applyFill="1"/>
    <xf numFmtId="2" fontId="8" fillId="3" borderId="0" xfId="0" applyNumberFormat="1" applyFont="1" applyFill="1"/>
    <xf numFmtId="2" fontId="6" fillId="3" borderId="0" xfId="0" applyNumberFormat="1" applyFont="1" applyFill="1"/>
    <xf numFmtId="0" fontId="0" fillId="0" borderId="1" xfId="0" applyFont="1" applyFill="1" applyBorder="1"/>
    <xf numFmtId="0" fontId="9" fillId="0" borderId="0" xfId="0" applyFont="1"/>
    <xf numFmtId="0" fontId="6" fillId="0" borderId="0" xfId="0" applyFont="1"/>
    <xf numFmtId="0" fontId="0" fillId="0" borderId="0" xfId="0"/>
    <xf numFmtId="0" fontId="0" fillId="0" borderId="0" xfId="0" applyFill="1" applyBorder="1"/>
    <xf numFmtId="2" fontId="0" fillId="0" borderId="0" xfId="0" applyNumberFormat="1"/>
    <xf numFmtId="0" fontId="6" fillId="3" borderId="0" xfId="0" applyFont="1" applyFill="1"/>
    <xf numFmtId="0" fontId="6" fillId="38" borderId="12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/>
    <xf numFmtId="0" fontId="5" fillId="35" borderId="4" xfId="0" applyFont="1" applyFill="1" applyBorder="1" applyAlignment="1"/>
    <xf numFmtId="0" fontId="5" fillId="37" borderId="0" xfId="0" applyFont="1" applyFill="1" applyBorder="1" applyAlignment="1">
      <alignment horizontal="center"/>
    </xf>
    <xf numFmtId="0" fontId="5" fillId="37" borderId="0" xfId="0" applyFont="1" applyFill="1" applyBorder="1" applyAlignment="1"/>
    <xf numFmtId="0" fontId="6" fillId="39" borderId="8" xfId="0" applyFont="1" applyFill="1" applyBorder="1" applyAlignment="1">
      <alignment horizontal="center"/>
    </xf>
    <xf numFmtId="1" fontId="6" fillId="3" borderId="0" xfId="58" applyNumberFormat="1" applyFont="1" applyFill="1"/>
    <xf numFmtId="44" fontId="28" fillId="0" borderId="0" xfId="4" applyFont="1"/>
    <xf numFmtId="0" fontId="29" fillId="0" borderId="0" xfId="0" applyFont="1" applyAlignment="1">
      <alignment horizontal="center"/>
    </xf>
    <xf numFmtId="164" fontId="6" fillId="3" borderId="0" xfId="58" applyNumberFormat="1" applyFont="1" applyFill="1"/>
    <xf numFmtId="0" fontId="0" fillId="40" borderId="0" xfId="0" applyFill="1"/>
    <xf numFmtId="0" fontId="29" fillId="40" borderId="0" xfId="0" applyFont="1" applyFill="1"/>
    <xf numFmtId="1" fontId="30" fillId="0" borderId="0" xfId="0" applyNumberFormat="1" applyFont="1"/>
    <xf numFmtId="1" fontId="31" fillId="0" borderId="0" xfId="58" applyNumberFormat="1" applyFont="1" applyFill="1"/>
    <xf numFmtId="14" fontId="0" fillId="0" borderId="0" xfId="0" applyNumberFormat="1"/>
    <xf numFmtId="0" fontId="5" fillId="35" borderId="9" xfId="0" applyFont="1" applyFill="1" applyBorder="1" applyAlignment="1">
      <alignment horizontal="center"/>
    </xf>
    <xf numFmtId="0" fontId="6" fillId="38" borderId="11" xfId="0" applyFont="1" applyFill="1" applyBorder="1" applyAlignment="1">
      <alignment horizontal="center"/>
    </xf>
    <xf numFmtId="0" fontId="5" fillId="36" borderId="5" xfId="0" applyFont="1" applyFill="1" applyBorder="1" applyAlignment="1">
      <alignment horizontal="left"/>
    </xf>
    <xf numFmtId="0" fontId="5" fillId="36" borderId="6" xfId="0" applyFont="1" applyFill="1" applyBorder="1" applyAlignment="1">
      <alignment horizontal="center"/>
    </xf>
    <xf numFmtId="0" fontId="0" fillId="36" borderId="6" xfId="0" applyFill="1" applyBorder="1"/>
    <xf numFmtId="0" fontId="0" fillId="36" borderId="10" xfId="0" applyFill="1" applyBorder="1"/>
    <xf numFmtId="0" fontId="5" fillId="36" borderId="7" xfId="0" applyFont="1" applyFill="1" applyBorder="1" applyAlignment="1">
      <alignment horizontal="left"/>
    </xf>
    <xf numFmtId="0" fontId="5" fillId="36" borderId="2" xfId="0" applyFont="1" applyFill="1" applyBorder="1" applyAlignment="1">
      <alignment horizontal="center"/>
    </xf>
    <xf numFmtId="0" fontId="0" fillId="36" borderId="2" xfId="0" applyFill="1" applyBorder="1"/>
    <xf numFmtId="0" fontId="0" fillId="36" borderId="4" xfId="0" applyFill="1" applyBorder="1"/>
    <xf numFmtId="0" fontId="8" fillId="0" borderId="0" xfId="0" applyFont="1" applyAlignment="1">
      <alignment horizontal="right"/>
    </xf>
    <xf numFmtId="0" fontId="0" fillId="36" borderId="0" xfId="0" applyFill="1"/>
    <xf numFmtId="0" fontId="0" fillId="0" borderId="0" xfId="0" applyAlignment="1">
      <alignment horizontal="center"/>
    </xf>
    <xf numFmtId="0" fontId="29" fillId="0" borderId="0" xfId="0" applyFont="1" applyAlignment="1">
      <alignment horizontal="left"/>
    </xf>
    <xf numFmtId="1" fontId="32" fillId="37" borderId="0" xfId="58" applyNumberFormat="1" applyFont="1" applyFill="1" applyBorder="1"/>
    <xf numFmtId="166" fontId="8" fillId="39" borderId="3" xfId="4" applyNumberFormat="1" applyFont="1" applyFill="1" applyBorder="1"/>
    <xf numFmtId="166" fontId="8" fillId="35" borderId="3" xfId="4" applyNumberFormat="1" applyFont="1" applyFill="1" applyBorder="1"/>
    <xf numFmtId="166" fontId="8" fillId="0" borderId="3" xfId="4" applyNumberFormat="1" applyFont="1" applyBorder="1"/>
    <xf numFmtId="166" fontId="8" fillId="38" borderId="3" xfId="4" applyNumberFormat="1" applyFont="1" applyFill="1" applyBorder="1"/>
    <xf numFmtId="167" fontId="8" fillId="39" borderId="3" xfId="58" applyNumberFormat="1" applyFont="1" applyFill="1" applyBorder="1"/>
    <xf numFmtId="167" fontId="8" fillId="35" borderId="3" xfId="58" applyNumberFormat="1" applyFont="1" applyFill="1" applyBorder="1"/>
    <xf numFmtId="0" fontId="6" fillId="0" borderId="3" xfId="0" applyFont="1" applyBorder="1" applyAlignment="1">
      <alignment horizontal="center"/>
    </xf>
    <xf numFmtId="167" fontId="8" fillId="38" borderId="3" xfId="58" applyNumberFormat="1" applyFont="1" applyFill="1" applyBorder="1"/>
    <xf numFmtId="44" fontId="8" fillId="39" borderId="3" xfId="4" applyFont="1" applyFill="1" applyBorder="1"/>
    <xf numFmtId="44" fontId="8" fillId="35" borderId="3" xfId="4" applyFont="1" applyFill="1" applyBorder="1"/>
    <xf numFmtId="44" fontId="8" fillId="38" borderId="3" xfId="4" applyFont="1" applyFill="1" applyBorder="1"/>
    <xf numFmtId="0" fontId="0" fillId="0" borderId="0" xfId="0" applyBorder="1"/>
    <xf numFmtId="0" fontId="0" fillId="0" borderId="2" xfId="0" applyBorder="1"/>
    <xf numFmtId="9" fontId="0" fillId="0" borderId="0" xfId="0" applyNumberFormat="1"/>
    <xf numFmtId="0" fontId="5" fillId="0" borderId="22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7" xfId="0" applyBorder="1"/>
    <xf numFmtId="0" fontId="0" fillId="0" borderId="4" xfId="0" applyBorder="1"/>
    <xf numFmtId="0" fontId="0" fillId="36" borderId="0" xfId="0" applyFill="1" applyAlignment="1">
      <alignment horizontal="center"/>
    </xf>
    <xf numFmtId="0" fontId="0" fillId="36" borderId="10" xfId="0" applyFill="1" applyBorder="1" applyAlignment="1">
      <alignment horizontal="center"/>
    </xf>
    <xf numFmtId="0" fontId="0" fillId="36" borderId="5" xfId="0" applyFill="1" applyBorder="1" applyAlignment="1">
      <alignment horizontal="left"/>
    </xf>
    <xf numFmtId="167" fontId="0" fillId="0" borderId="0" xfId="58" applyNumberFormat="1" applyFont="1"/>
    <xf numFmtId="164" fontId="33" fillId="0" borderId="0" xfId="58" applyNumberFormat="1" applyFont="1" applyFill="1"/>
    <xf numFmtId="0" fontId="29" fillId="0" borderId="0" xfId="0" applyFont="1" applyFill="1" applyBorder="1"/>
    <xf numFmtId="1" fontId="28" fillId="37" borderId="0" xfId="58" applyNumberFormat="1" applyFont="1" applyFill="1" applyBorder="1"/>
    <xf numFmtId="0" fontId="0" fillId="36" borderId="0" xfId="0" applyFill="1" applyBorder="1" applyAlignment="1">
      <alignment horizontal="left"/>
    </xf>
    <xf numFmtId="168" fontId="0" fillId="0" borderId="0" xfId="0" applyNumberFormat="1"/>
    <xf numFmtId="1" fontId="0" fillId="0" borderId="0" xfId="0" applyNumberFormat="1"/>
    <xf numFmtId="168" fontId="0" fillId="0" borderId="3" xfId="0" applyNumberFormat="1" applyBorder="1"/>
    <xf numFmtId="1" fontId="0" fillId="0" borderId="3" xfId="0" applyNumberFormat="1" applyBorder="1"/>
    <xf numFmtId="9" fontId="0" fillId="0" borderId="0" xfId="0" applyNumberFormat="1" applyFill="1" applyBorder="1" applyAlignment="1">
      <alignment horizontal="center"/>
    </xf>
    <xf numFmtId="9" fontId="0" fillId="0" borderId="0" xfId="0" applyNumberFormat="1" applyAlignment="1">
      <alignment horizontal="center"/>
    </xf>
    <xf numFmtId="0" fontId="6" fillId="0" borderId="0" xfId="0" applyFont="1" applyFill="1" applyBorder="1"/>
    <xf numFmtId="167" fontId="6" fillId="0" borderId="0" xfId="58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9" fontId="29" fillId="0" borderId="0" xfId="0" applyNumberFormat="1" applyFont="1" applyFill="1" applyBorder="1"/>
    <xf numFmtId="44" fontId="0" fillId="0" borderId="0" xfId="0" applyNumberFormat="1" applyFill="1" applyBorder="1"/>
    <xf numFmtId="166" fontId="0" fillId="0" borderId="0" xfId="0" applyNumberFormat="1" applyFill="1" applyBorder="1"/>
    <xf numFmtId="0" fontId="0" fillId="0" borderId="3" xfId="0" applyFont="1" applyBorder="1"/>
    <xf numFmtId="2" fontId="0" fillId="3" borderId="3" xfId="0" applyNumberFormat="1" applyFont="1" applyFill="1" applyBorder="1"/>
    <xf numFmtId="2" fontId="0" fillId="0" borderId="3" xfId="0" applyNumberFormat="1" applyFont="1" applyBorder="1"/>
    <xf numFmtId="1" fontId="0" fillId="0" borderId="3" xfId="0" applyNumberFormat="1" applyFont="1" applyBorder="1" applyAlignment="1">
      <alignment horizontal="center"/>
    </xf>
    <xf numFmtId="2" fontId="0" fillId="0" borderId="3" xfId="0" applyNumberFormat="1" applyFont="1" applyFill="1" applyBorder="1"/>
    <xf numFmtId="164" fontId="0" fillId="39" borderId="3" xfId="58" applyNumberFormat="1" applyFont="1" applyFill="1" applyBorder="1"/>
    <xf numFmtId="165" fontId="0" fillId="35" borderId="3" xfId="58" applyNumberFormat="1" applyFont="1" applyFill="1" applyBorder="1"/>
    <xf numFmtId="1" fontId="0" fillId="37" borderId="0" xfId="58" applyNumberFormat="1" applyFont="1" applyFill="1" applyBorder="1"/>
    <xf numFmtId="165" fontId="0" fillId="38" borderId="3" xfId="58" applyNumberFormat="1" applyFont="1" applyFill="1" applyBorder="1"/>
    <xf numFmtId="165" fontId="0" fillId="37" borderId="0" xfId="58" applyNumberFormat="1" applyFont="1" applyFill="1" applyBorder="1"/>
    <xf numFmtId="0" fontId="0" fillId="0" borderId="3" xfId="0" applyFont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5" fillId="0" borderId="0" xfId="0" applyFont="1"/>
    <xf numFmtId="0" fontId="0" fillId="0" borderId="0" xfId="0" applyFont="1" applyFill="1" applyBorder="1" applyAlignment="1">
      <alignment horizontal="left"/>
    </xf>
    <xf numFmtId="0" fontId="34" fillId="0" borderId="0" xfId="0" applyFont="1" applyBorder="1"/>
    <xf numFmtId="0" fontId="6" fillId="3" borderId="7" xfId="0" applyFont="1" applyFill="1" applyBorder="1" applyAlignment="1">
      <alignment horizontal="center"/>
    </xf>
    <xf numFmtId="0" fontId="6" fillId="39" borderId="4" xfId="0" applyFont="1" applyFill="1" applyBorder="1" applyAlignment="1">
      <alignment horizontal="center"/>
    </xf>
    <xf numFmtId="2" fontId="0" fillId="0" borderId="12" xfId="0" applyNumberFormat="1" applyFont="1" applyFill="1" applyBorder="1"/>
  </cellXfs>
  <cellStyles count="59">
    <cellStyle name="20 % - Akzent1" xfId="26" builtinId="30" customBuiltin="1"/>
    <cellStyle name="20 % - Akzent2" xfId="30" builtinId="34" customBuiltin="1"/>
    <cellStyle name="20 % - Akzent3" xfId="34" builtinId="38" customBuiltin="1"/>
    <cellStyle name="20 % - Akzent4" xfId="38" builtinId="42" customBuiltin="1"/>
    <cellStyle name="20 % - Akzent5" xfId="42" builtinId="46" customBuiltin="1"/>
    <cellStyle name="20 % - Akzent6" xfId="46" builtinId="50" customBuiltin="1"/>
    <cellStyle name="40 % - Akzent1" xfId="27" builtinId="31" customBuiltin="1"/>
    <cellStyle name="40 % - Akzent2" xfId="31" builtinId="35" customBuiltin="1"/>
    <cellStyle name="40 % - Akzent3" xfId="35" builtinId="39" customBuiltin="1"/>
    <cellStyle name="40 % - Akzent4" xfId="39" builtinId="43" customBuiltin="1"/>
    <cellStyle name="40 % - Akzent5" xfId="43" builtinId="47" customBuiltin="1"/>
    <cellStyle name="40 % - Akzent6" xfId="47" builtinId="51" customBuiltin="1"/>
    <cellStyle name="60 % - Akzent1" xfId="28" builtinId="32" customBuiltin="1"/>
    <cellStyle name="60 % - Akzent2" xfId="32" builtinId="36" customBuiltin="1"/>
    <cellStyle name="60 % - Akzent3" xfId="36" builtinId="40" customBuiltin="1"/>
    <cellStyle name="60 % - Akzent4" xfId="40" builtinId="44" customBuiltin="1"/>
    <cellStyle name="60 % - Akzent5" xfId="44" builtinId="48" customBuiltin="1"/>
    <cellStyle name="60 % - Akzent6" xfId="48" builtinId="52" customBuiltin="1"/>
    <cellStyle name="Akzent1" xfId="25" builtinId="29" customBuiltin="1"/>
    <cellStyle name="Akzent2" xfId="29" builtinId="33" customBuiltin="1"/>
    <cellStyle name="Akzent3" xfId="33" builtinId="37" customBuiltin="1"/>
    <cellStyle name="Akzent4" xfId="37" builtinId="41" customBuiltin="1"/>
    <cellStyle name="Akzent5" xfId="41" builtinId="45" customBuiltin="1"/>
    <cellStyle name="Akzent6" xfId="45" builtinId="49" customBuiltin="1"/>
    <cellStyle name="Ausgabe" xfId="18" builtinId="21" customBuiltin="1"/>
    <cellStyle name="Berechnung" xfId="19" builtinId="22" customBuiltin="1"/>
    <cellStyle name="Eingabe" xfId="17" builtinId="20" customBuiltin="1"/>
    <cellStyle name="Ergebnis" xfId="24" builtinId="25" customBuiltin="1"/>
    <cellStyle name="Erklärender Text" xfId="23" builtinId="53" customBuiltin="1"/>
    <cellStyle name="Gut" xfId="14" builtinId="26" customBuiltin="1"/>
    <cellStyle name="Komma" xfId="58" builtinId="3"/>
    <cellStyle name="Komma 2" xfId="51"/>
    <cellStyle name="Neutral" xfId="16" builtinId="28" customBuiltin="1"/>
    <cellStyle name="Notiz 2" xfId="50"/>
    <cellStyle name="Prozent 2" xfId="6"/>
    <cellStyle name="Prozent 2 2" xfId="57"/>
    <cellStyle name="Schlecht" xfId="15" builtinId="27" customBuiltin="1"/>
    <cellStyle name="Standard" xfId="0" builtinId="0"/>
    <cellStyle name="Standard 2" xfId="1"/>
    <cellStyle name="Standard 2 2" xfId="52"/>
    <cellStyle name="Standard 3" xfId="7"/>
    <cellStyle name="Standard 3 2" xfId="55"/>
    <cellStyle name="Standard 4" xfId="49"/>
    <cellStyle name="Überschrift" xfId="9" builtinId="15" customBuiltin="1"/>
    <cellStyle name="Überschrift 1" xfId="10" builtinId="16" customBuiltin="1"/>
    <cellStyle name="Überschrift 2" xfId="11" builtinId="17" customBuiltin="1"/>
    <cellStyle name="Überschrift 3" xfId="12" builtinId="18" customBuiltin="1"/>
    <cellStyle name="Überschrift 4" xfId="13" builtinId="19" customBuiltin="1"/>
    <cellStyle name="Unbenannt1" xfId="2"/>
    <cellStyle name="Unbenannt2" xfId="3"/>
    <cellStyle name="Verknüpfte Zelle" xfId="20" builtinId="24" customBuiltin="1"/>
    <cellStyle name="Währung" xfId="4" builtinId="4"/>
    <cellStyle name="Währung 2" xfId="5"/>
    <cellStyle name="Währung 2 2" xfId="54"/>
    <cellStyle name="Währung 3" xfId="8"/>
    <cellStyle name="Währung 3 2" xfId="56"/>
    <cellStyle name="Währung 4" xfId="53"/>
    <cellStyle name="Warnender Text" xfId="22" builtinId="11" customBuiltin="1"/>
    <cellStyle name="Zelle überprüfen" xfId="21" builtinId="23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03030"/>
    </indexedColors>
    <mruColors>
      <color rgb="FF92D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view="pageLayout" zoomScale="112" zoomScaleNormal="100" zoomScalePageLayoutView="112" workbookViewId="0">
      <selection activeCell="H29" sqref="H29"/>
    </sheetView>
  </sheetViews>
  <sheetFormatPr baseColWidth="10" defaultColWidth="11.28515625" defaultRowHeight="12.75" x14ac:dyDescent="0.2"/>
  <cols>
    <col min="1" max="1" width="10.7109375" customWidth="1"/>
    <col min="2" max="2" width="8.140625" customWidth="1"/>
    <col min="3" max="4" width="9.7109375" customWidth="1"/>
    <col min="5" max="5" width="10.140625" customWidth="1"/>
    <col min="6" max="6" width="13.140625" bestFit="1" customWidth="1"/>
    <col min="7" max="7" width="12.42578125" bestFit="1" customWidth="1"/>
    <col min="8" max="8" width="14.42578125" bestFit="1" customWidth="1"/>
    <col min="9" max="9" width="11.5703125" bestFit="1" customWidth="1"/>
    <col min="10" max="10" width="10" customWidth="1"/>
    <col min="11" max="11" width="12.140625" bestFit="1" customWidth="1"/>
  </cols>
  <sheetData>
    <row r="1" spans="1:18" s="13" customFormat="1" ht="18" x14ac:dyDescent="0.25">
      <c r="A1" s="11" t="s">
        <v>22</v>
      </c>
      <c r="D1" s="2" t="s">
        <v>23</v>
      </c>
      <c r="E1" s="13" t="s">
        <v>24</v>
      </c>
      <c r="G1" s="33">
        <f ca="1">TODAY()</f>
        <v>42937</v>
      </c>
      <c r="H1" s="36"/>
      <c r="I1" s="37" t="s">
        <v>15</v>
      </c>
      <c r="J1" s="38"/>
      <c r="K1" s="39"/>
      <c r="L1" s="46"/>
    </row>
    <row r="2" spans="1:18" s="13" customFormat="1" x14ac:dyDescent="0.2">
      <c r="B2" s="27" t="s">
        <v>20</v>
      </c>
      <c r="C2" s="27" t="s">
        <v>20</v>
      </c>
      <c r="D2" s="27" t="s">
        <v>20</v>
      </c>
      <c r="E2" s="27"/>
      <c r="F2" s="27" t="s">
        <v>20</v>
      </c>
      <c r="G2" s="27" t="s">
        <v>20</v>
      </c>
      <c r="H2" s="40"/>
      <c r="I2" s="41" t="s">
        <v>13</v>
      </c>
      <c r="J2" s="42"/>
      <c r="K2" s="43"/>
      <c r="L2" s="80"/>
      <c r="M2" s="14"/>
      <c r="N2" s="14"/>
    </row>
    <row r="3" spans="1:18" ht="15" x14ac:dyDescent="0.25">
      <c r="A3" s="4"/>
      <c r="B3" s="4"/>
      <c r="C3" s="5"/>
      <c r="D3" s="5"/>
      <c r="E3" s="5"/>
      <c r="F3" s="99" t="s">
        <v>9</v>
      </c>
      <c r="G3" s="99"/>
      <c r="H3" s="24" t="s">
        <v>12</v>
      </c>
      <c r="I3" s="34" t="s">
        <v>1</v>
      </c>
      <c r="J3" s="22"/>
      <c r="K3" s="35" t="s">
        <v>0</v>
      </c>
      <c r="L3" s="14"/>
      <c r="N3" s="18"/>
    </row>
    <row r="4" spans="1:18" ht="17.25" x14ac:dyDescent="0.25">
      <c r="A4" s="6" t="s">
        <v>7</v>
      </c>
      <c r="B4" s="6" t="s">
        <v>3</v>
      </c>
      <c r="C4" s="6" t="s">
        <v>11</v>
      </c>
      <c r="D4" s="6" t="s">
        <v>5</v>
      </c>
      <c r="E4" s="6" t="s">
        <v>6</v>
      </c>
      <c r="F4" s="104" t="s">
        <v>10</v>
      </c>
      <c r="G4" s="6" t="s">
        <v>57</v>
      </c>
      <c r="H4" s="105" t="s">
        <v>27</v>
      </c>
      <c r="I4" s="21"/>
      <c r="J4" s="23"/>
      <c r="K4" s="17" t="s">
        <v>72</v>
      </c>
      <c r="L4" s="48" t="s">
        <v>63</v>
      </c>
      <c r="M4" s="19"/>
      <c r="N4" s="19"/>
    </row>
    <row r="5" spans="1:18" ht="14.25" x14ac:dyDescent="0.2">
      <c r="A5" s="88" t="s">
        <v>2</v>
      </c>
      <c r="B5" s="10" t="s">
        <v>39</v>
      </c>
      <c r="C5" s="89">
        <v>0</v>
      </c>
      <c r="D5" s="90">
        <v>2.5</v>
      </c>
      <c r="E5" s="89">
        <f>C5*D5</f>
        <v>0</v>
      </c>
      <c r="F5" s="91">
        <v>1</v>
      </c>
      <c r="G5" s="106" t="s">
        <v>58</v>
      </c>
      <c r="H5" s="93">
        <f>SUM(IF(G5="Decke",E5*0.8*16,IF(B5="Bad",E5*40,IF(B5="WC",E5*40,E5*16))))</f>
        <v>0</v>
      </c>
      <c r="I5" s="94">
        <f>SUM(IF(G5="Decke",E5*0.8*8,IF(B5="Bad",E5*40,IF(B5="WC",E5*40,E5*8))))</f>
        <v>0</v>
      </c>
      <c r="J5" s="95"/>
      <c r="K5" s="96">
        <f>IF(Tabelle1!I2=0,Tabelle1!H2*Tabelle1!G2,Tabelle1!I2)</f>
        <v>0</v>
      </c>
      <c r="L5" s="74"/>
      <c r="M5" s="73"/>
      <c r="N5" s="73"/>
      <c r="O5" s="73"/>
      <c r="P5" s="31"/>
      <c r="Q5" s="31"/>
      <c r="R5" s="31">
        <f>IF(B5="Schlafen",(K5*0.1),IF(B5="Bad",(K5*0.5),IF(B5="WC",(K5*0.5),K5)))</f>
        <v>0</v>
      </c>
    </row>
    <row r="6" spans="1:18" ht="14.25" x14ac:dyDescent="0.2">
      <c r="A6" s="88" t="s">
        <v>2</v>
      </c>
      <c r="B6" s="10" t="s">
        <v>30</v>
      </c>
      <c r="C6" s="89">
        <v>0</v>
      </c>
      <c r="D6" s="90">
        <v>2.5</v>
      </c>
      <c r="E6" s="89">
        <f t="shared" ref="E6:E21" si="0">C6*D6</f>
        <v>0</v>
      </c>
      <c r="F6" s="91">
        <v>1</v>
      </c>
      <c r="G6" s="92" t="s">
        <v>59</v>
      </c>
      <c r="H6" s="93">
        <f t="shared" ref="H6:H24" si="1">SUM(IF(B6="Bad",E6*40,IF(B6="WC",E6*40,E6*16)))</f>
        <v>0</v>
      </c>
      <c r="I6" s="94">
        <f t="shared" ref="I6:I24" si="2">SUM(IF(B6="Bad",E6*40,IF(B6="WC",E6*40,E6*8)))</f>
        <v>0</v>
      </c>
      <c r="J6" s="95"/>
      <c r="K6" s="96">
        <f>IF(Tabelle1!I3=0,Tabelle1!H3*Tabelle1!G3,Tabelle1!I3)</f>
        <v>0</v>
      </c>
      <c r="L6" s="74"/>
      <c r="M6" s="73"/>
      <c r="N6" s="73"/>
      <c r="O6" s="73"/>
      <c r="P6" s="31"/>
      <c r="Q6" s="31"/>
      <c r="R6" s="31">
        <f t="shared" ref="R6:R24" si="3">IF(B6="Schlafen",(K6*0.1),IF(B6="Bad",(K6*0.5),K6))</f>
        <v>0</v>
      </c>
    </row>
    <row r="7" spans="1:18" ht="14.25" x14ac:dyDescent="0.2">
      <c r="A7" s="88" t="s">
        <v>2</v>
      </c>
      <c r="B7" s="10" t="s">
        <v>37</v>
      </c>
      <c r="C7" s="89">
        <v>0</v>
      </c>
      <c r="D7" s="90">
        <v>2.5</v>
      </c>
      <c r="E7" s="89">
        <f t="shared" si="0"/>
        <v>0</v>
      </c>
      <c r="F7" s="91">
        <v>1</v>
      </c>
      <c r="G7" s="92" t="s">
        <v>60</v>
      </c>
      <c r="H7" s="93">
        <f t="shared" si="1"/>
        <v>0</v>
      </c>
      <c r="I7" s="94">
        <f t="shared" si="2"/>
        <v>0</v>
      </c>
      <c r="J7" s="95"/>
      <c r="K7" s="96">
        <f>IF(Tabelle1!I4=0,Tabelle1!H4*Tabelle1!G4,Tabelle1!I4)</f>
        <v>0</v>
      </c>
      <c r="L7" s="74"/>
      <c r="M7" s="73"/>
      <c r="N7" s="73"/>
      <c r="O7" s="73"/>
      <c r="P7" s="31"/>
      <c r="Q7" s="31"/>
      <c r="R7" s="31">
        <f t="shared" si="3"/>
        <v>0</v>
      </c>
    </row>
    <row r="8" spans="1:18" ht="14.25" x14ac:dyDescent="0.2">
      <c r="A8" s="88" t="s">
        <v>2</v>
      </c>
      <c r="B8" s="10" t="s">
        <v>36</v>
      </c>
      <c r="C8" s="89">
        <v>0</v>
      </c>
      <c r="D8" s="90">
        <v>2.5</v>
      </c>
      <c r="E8" s="89">
        <f t="shared" si="0"/>
        <v>0</v>
      </c>
      <c r="F8" s="91">
        <v>1</v>
      </c>
      <c r="G8" s="92" t="s">
        <v>60</v>
      </c>
      <c r="H8" s="93">
        <f t="shared" si="1"/>
        <v>0</v>
      </c>
      <c r="I8" s="94">
        <f t="shared" si="2"/>
        <v>0</v>
      </c>
      <c r="J8" s="97"/>
      <c r="K8" s="96">
        <f>IF(Tabelle1!I5=0,Tabelle1!H5*Tabelle1!G5,Tabelle1!I5)</f>
        <v>0</v>
      </c>
      <c r="L8" s="74"/>
      <c r="M8" s="73"/>
      <c r="N8" s="73"/>
      <c r="O8" s="73"/>
      <c r="P8" s="31"/>
      <c r="Q8" s="31"/>
      <c r="R8" s="31">
        <f t="shared" si="3"/>
        <v>0</v>
      </c>
    </row>
    <row r="9" spans="1:18" ht="14.25" x14ac:dyDescent="0.2">
      <c r="A9" s="88" t="s">
        <v>2</v>
      </c>
      <c r="B9" s="10" t="s">
        <v>35</v>
      </c>
      <c r="C9" s="89">
        <v>0</v>
      </c>
      <c r="D9" s="90">
        <v>2.5</v>
      </c>
      <c r="E9" s="89">
        <f t="shared" si="0"/>
        <v>0</v>
      </c>
      <c r="F9" s="91">
        <v>1</v>
      </c>
      <c r="G9" s="92" t="s">
        <v>60</v>
      </c>
      <c r="H9" s="93">
        <f t="shared" si="1"/>
        <v>0</v>
      </c>
      <c r="I9" s="94">
        <f t="shared" si="2"/>
        <v>0</v>
      </c>
      <c r="J9" s="97"/>
      <c r="K9" s="96">
        <f>IF(Tabelle1!I6=0,Tabelle1!H6*Tabelle1!G6,Tabelle1!I6)</f>
        <v>0</v>
      </c>
      <c r="L9" s="74"/>
      <c r="M9" s="73"/>
      <c r="N9" s="73"/>
      <c r="O9" s="73"/>
      <c r="P9" s="31"/>
      <c r="Q9" s="31"/>
      <c r="R9" s="31">
        <f t="shared" si="3"/>
        <v>0</v>
      </c>
    </row>
    <row r="10" spans="1:18" ht="14.25" x14ac:dyDescent="0.2">
      <c r="A10" s="88" t="s">
        <v>2</v>
      </c>
      <c r="B10" s="10" t="s">
        <v>47</v>
      </c>
      <c r="C10" s="89">
        <v>0</v>
      </c>
      <c r="D10" s="90">
        <v>2.5</v>
      </c>
      <c r="E10" s="89">
        <f t="shared" si="0"/>
        <v>0</v>
      </c>
      <c r="F10" s="91">
        <v>1</v>
      </c>
      <c r="G10" s="92" t="s">
        <v>60</v>
      </c>
      <c r="H10" s="93">
        <f t="shared" si="1"/>
        <v>0</v>
      </c>
      <c r="I10" s="94">
        <f t="shared" si="2"/>
        <v>0</v>
      </c>
      <c r="J10" s="97"/>
      <c r="K10" s="96">
        <f>IF(Tabelle1!I7=0,Tabelle1!H7*Tabelle1!G7,Tabelle1!I7)</f>
        <v>0</v>
      </c>
      <c r="L10" s="74"/>
      <c r="M10" s="73"/>
      <c r="N10" s="73"/>
      <c r="O10" s="73"/>
      <c r="P10" s="31"/>
      <c r="Q10" s="31"/>
      <c r="R10" s="31">
        <f t="shared" si="3"/>
        <v>0</v>
      </c>
    </row>
    <row r="11" spans="1:18" ht="14.25" x14ac:dyDescent="0.2">
      <c r="A11" s="88" t="s">
        <v>2</v>
      </c>
      <c r="B11" s="10" t="s">
        <v>47</v>
      </c>
      <c r="C11" s="89">
        <v>0</v>
      </c>
      <c r="D11" s="90">
        <v>2.5</v>
      </c>
      <c r="E11" s="89">
        <f t="shared" si="0"/>
        <v>0</v>
      </c>
      <c r="F11" s="91">
        <v>1</v>
      </c>
      <c r="G11" s="92" t="s">
        <v>60</v>
      </c>
      <c r="H11" s="93">
        <f t="shared" si="1"/>
        <v>0</v>
      </c>
      <c r="I11" s="94">
        <f t="shared" si="2"/>
        <v>0</v>
      </c>
      <c r="J11" s="97"/>
      <c r="K11" s="96">
        <f>IF(Tabelle1!I8=0,Tabelle1!H8*Tabelle1!G8,Tabelle1!I8)</f>
        <v>0</v>
      </c>
      <c r="L11" s="74"/>
      <c r="M11" s="73"/>
      <c r="N11" s="73"/>
      <c r="O11" s="73"/>
      <c r="P11" s="31"/>
      <c r="Q11" s="31"/>
      <c r="R11" s="31">
        <f t="shared" si="3"/>
        <v>0</v>
      </c>
    </row>
    <row r="12" spans="1:18" ht="14.25" x14ac:dyDescent="0.2">
      <c r="A12" s="88" t="s">
        <v>2</v>
      </c>
      <c r="B12" s="10" t="s">
        <v>47</v>
      </c>
      <c r="C12" s="89">
        <v>0</v>
      </c>
      <c r="D12" s="90">
        <v>2.5</v>
      </c>
      <c r="E12" s="89">
        <f t="shared" si="0"/>
        <v>0</v>
      </c>
      <c r="F12" s="91">
        <v>1</v>
      </c>
      <c r="G12" s="92" t="s">
        <v>60</v>
      </c>
      <c r="H12" s="93">
        <f t="shared" si="1"/>
        <v>0</v>
      </c>
      <c r="I12" s="94">
        <f t="shared" si="2"/>
        <v>0</v>
      </c>
      <c r="J12" s="97"/>
      <c r="K12" s="96">
        <f>IF(Tabelle1!I9=0,Tabelle1!H9*Tabelle1!G9,Tabelle1!I9)</f>
        <v>0</v>
      </c>
      <c r="L12" s="74"/>
      <c r="M12" s="73"/>
      <c r="N12" s="73"/>
      <c r="O12" s="73"/>
      <c r="P12" s="31"/>
      <c r="Q12" s="31"/>
      <c r="R12" s="31">
        <f t="shared" si="3"/>
        <v>0</v>
      </c>
    </row>
    <row r="13" spans="1:18" ht="14.25" x14ac:dyDescent="0.2">
      <c r="A13" s="88" t="s">
        <v>2</v>
      </c>
      <c r="B13" s="10" t="s">
        <v>47</v>
      </c>
      <c r="C13" s="89">
        <v>0</v>
      </c>
      <c r="D13" s="90">
        <v>2.5</v>
      </c>
      <c r="E13" s="89">
        <f t="shared" si="0"/>
        <v>0</v>
      </c>
      <c r="F13" s="91">
        <v>1</v>
      </c>
      <c r="G13" s="92" t="s">
        <v>60</v>
      </c>
      <c r="H13" s="93">
        <f t="shared" si="1"/>
        <v>0</v>
      </c>
      <c r="I13" s="94">
        <f t="shared" si="2"/>
        <v>0</v>
      </c>
      <c r="J13" s="97"/>
      <c r="K13" s="96">
        <f>IF(Tabelle1!I10=0,Tabelle1!H10*Tabelle1!G10,Tabelle1!I10)</f>
        <v>0</v>
      </c>
      <c r="L13" s="74"/>
      <c r="M13" s="73"/>
      <c r="N13" s="73"/>
      <c r="O13" s="73"/>
      <c r="P13" s="31"/>
      <c r="Q13" s="31"/>
      <c r="R13" s="31">
        <f t="shared" si="3"/>
        <v>0</v>
      </c>
    </row>
    <row r="14" spans="1:18" ht="14.25" x14ac:dyDescent="0.2">
      <c r="A14" s="98" t="s">
        <v>4</v>
      </c>
      <c r="B14" s="10" t="s">
        <v>38</v>
      </c>
      <c r="C14" s="89">
        <v>0</v>
      </c>
      <c r="D14" s="90">
        <v>2.5</v>
      </c>
      <c r="E14" s="89">
        <f t="shared" si="0"/>
        <v>0</v>
      </c>
      <c r="F14" s="91">
        <v>1</v>
      </c>
      <c r="G14" s="92" t="s">
        <v>60</v>
      </c>
      <c r="H14" s="93">
        <f t="shared" si="1"/>
        <v>0</v>
      </c>
      <c r="I14" s="94">
        <f t="shared" si="2"/>
        <v>0</v>
      </c>
      <c r="J14" s="97"/>
      <c r="K14" s="96">
        <f>IF(Tabelle1!I11=0,Tabelle1!H11*Tabelle1!G11,Tabelle1!I11)</f>
        <v>0</v>
      </c>
      <c r="L14" s="74"/>
      <c r="M14" s="73"/>
      <c r="N14" s="73"/>
      <c r="O14" s="73"/>
      <c r="P14" s="31"/>
      <c r="Q14" s="31"/>
      <c r="R14" s="31">
        <f t="shared" si="3"/>
        <v>0</v>
      </c>
    </row>
    <row r="15" spans="1:18" ht="14.25" x14ac:dyDescent="0.2">
      <c r="A15" s="98" t="s">
        <v>4</v>
      </c>
      <c r="B15" s="10" t="s">
        <v>29</v>
      </c>
      <c r="C15" s="89">
        <v>0</v>
      </c>
      <c r="D15" s="90">
        <v>2.5</v>
      </c>
      <c r="E15" s="89">
        <f t="shared" si="0"/>
        <v>0</v>
      </c>
      <c r="F15" s="91">
        <v>1</v>
      </c>
      <c r="G15" s="92" t="s">
        <v>60</v>
      </c>
      <c r="H15" s="93">
        <f t="shared" si="1"/>
        <v>0</v>
      </c>
      <c r="I15" s="94">
        <f t="shared" si="2"/>
        <v>0</v>
      </c>
      <c r="J15" s="97"/>
      <c r="K15" s="96">
        <f>IF(Tabelle1!I12=0,Tabelle1!H12*Tabelle1!G12,Tabelle1!I12)</f>
        <v>0</v>
      </c>
      <c r="L15" s="74"/>
      <c r="M15" s="73"/>
      <c r="N15" s="73"/>
      <c r="O15" s="73"/>
      <c r="P15" s="31"/>
      <c r="Q15" s="31"/>
      <c r="R15" s="31">
        <f t="shared" si="3"/>
        <v>0</v>
      </c>
    </row>
    <row r="16" spans="1:18" ht="14.25" x14ac:dyDescent="0.2">
      <c r="A16" s="98" t="s">
        <v>4</v>
      </c>
      <c r="B16" s="10" t="s">
        <v>31</v>
      </c>
      <c r="C16" s="89">
        <v>0</v>
      </c>
      <c r="D16" s="90">
        <v>2.5</v>
      </c>
      <c r="E16" s="89">
        <f t="shared" si="0"/>
        <v>0</v>
      </c>
      <c r="F16" s="91">
        <v>1</v>
      </c>
      <c r="G16" s="92" t="s">
        <v>60</v>
      </c>
      <c r="H16" s="93">
        <f t="shared" si="1"/>
        <v>0</v>
      </c>
      <c r="I16" s="94">
        <f t="shared" si="2"/>
        <v>0</v>
      </c>
      <c r="J16" s="97"/>
      <c r="K16" s="96">
        <f>IF(Tabelle1!I13=0,Tabelle1!H13*Tabelle1!G13,Tabelle1!I13)</f>
        <v>0</v>
      </c>
      <c r="L16" s="74"/>
      <c r="M16" s="73"/>
      <c r="N16" s="73"/>
      <c r="O16" s="73"/>
      <c r="P16" s="31"/>
      <c r="Q16" s="31"/>
      <c r="R16" s="31">
        <f t="shared" si="3"/>
        <v>0</v>
      </c>
    </row>
    <row r="17" spans="1:18" ht="14.25" x14ac:dyDescent="0.2">
      <c r="A17" s="98" t="s">
        <v>4</v>
      </c>
      <c r="B17" s="10" t="s">
        <v>32</v>
      </c>
      <c r="C17" s="89">
        <v>0</v>
      </c>
      <c r="D17" s="90">
        <v>2.5</v>
      </c>
      <c r="E17" s="89">
        <f t="shared" si="0"/>
        <v>0</v>
      </c>
      <c r="F17" s="91">
        <v>1</v>
      </c>
      <c r="G17" s="92" t="s">
        <v>60</v>
      </c>
      <c r="H17" s="93">
        <f t="shared" si="1"/>
        <v>0</v>
      </c>
      <c r="I17" s="94">
        <f t="shared" si="2"/>
        <v>0</v>
      </c>
      <c r="J17" s="97"/>
      <c r="K17" s="96">
        <f>IF(Tabelle1!I14=0,Tabelle1!H14*Tabelle1!G14,Tabelle1!I14)</f>
        <v>0</v>
      </c>
      <c r="L17" s="74"/>
      <c r="M17" s="73"/>
      <c r="N17" s="73"/>
      <c r="O17" s="73"/>
      <c r="P17" s="31"/>
      <c r="Q17" s="31"/>
      <c r="R17" s="31">
        <f t="shared" si="3"/>
        <v>0</v>
      </c>
    </row>
    <row r="18" spans="1:18" ht="14.25" x14ac:dyDescent="0.2">
      <c r="A18" s="98" t="s">
        <v>4</v>
      </c>
      <c r="B18" s="10" t="s">
        <v>32</v>
      </c>
      <c r="C18" s="89">
        <v>0</v>
      </c>
      <c r="D18" s="90">
        <v>2.5</v>
      </c>
      <c r="E18" s="89">
        <f t="shared" si="0"/>
        <v>0</v>
      </c>
      <c r="F18" s="91">
        <v>1</v>
      </c>
      <c r="G18" s="92" t="s">
        <v>60</v>
      </c>
      <c r="H18" s="93">
        <f t="shared" si="1"/>
        <v>0</v>
      </c>
      <c r="I18" s="94">
        <f t="shared" si="2"/>
        <v>0</v>
      </c>
      <c r="J18" s="97"/>
      <c r="K18" s="96">
        <f>IF(Tabelle1!I15=0,Tabelle1!H15*Tabelle1!G15,Tabelle1!I15)</f>
        <v>0</v>
      </c>
      <c r="L18" s="74"/>
      <c r="M18" s="73"/>
      <c r="N18" s="73"/>
      <c r="O18" s="73"/>
      <c r="P18" s="31"/>
      <c r="Q18" s="31"/>
      <c r="R18" s="31">
        <f t="shared" si="3"/>
        <v>0</v>
      </c>
    </row>
    <row r="19" spans="1:18" ht="14.25" x14ac:dyDescent="0.2">
      <c r="A19" s="98" t="s">
        <v>4</v>
      </c>
      <c r="B19" s="10" t="s">
        <v>47</v>
      </c>
      <c r="C19" s="89">
        <v>0</v>
      </c>
      <c r="D19" s="90">
        <v>2.5</v>
      </c>
      <c r="E19" s="89">
        <f t="shared" si="0"/>
        <v>0</v>
      </c>
      <c r="F19" s="91">
        <v>1</v>
      </c>
      <c r="G19" s="92" t="s">
        <v>60</v>
      </c>
      <c r="H19" s="93">
        <f t="shared" si="1"/>
        <v>0</v>
      </c>
      <c r="I19" s="94">
        <f t="shared" si="2"/>
        <v>0</v>
      </c>
      <c r="J19" s="97"/>
      <c r="K19" s="96">
        <f>IF(Tabelle1!I16=0,Tabelle1!H16*Tabelle1!G16,Tabelle1!I16)</f>
        <v>0</v>
      </c>
      <c r="L19" s="74"/>
      <c r="M19" s="73"/>
      <c r="N19" s="73"/>
      <c r="O19" s="73"/>
      <c r="P19" s="31"/>
      <c r="Q19" s="31"/>
      <c r="R19" s="31">
        <f t="shared" si="3"/>
        <v>0</v>
      </c>
    </row>
    <row r="20" spans="1:18" ht="14.25" x14ac:dyDescent="0.2">
      <c r="A20" s="98" t="s">
        <v>4</v>
      </c>
      <c r="B20" s="10" t="s">
        <v>47</v>
      </c>
      <c r="C20" s="89">
        <v>0</v>
      </c>
      <c r="D20" s="90">
        <v>2.5</v>
      </c>
      <c r="E20" s="89">
        <f t="shared" si="0"/>
        <v>0</v>
      </c>
      <c r="F20" s="91">
        <v>1</v>
      </c>
      <c r="G20" s="92" t="s">
        <v>60</v>
      </c>
      <c r="H20" s="93">
        <f t="shared" si="1"/>
        <v>0</v>
      </c>
      <c r="I20" s="94">
        <f t="shared" si="2"/>
        <v>0</v>
      </c>
      <c r="J20" s="97"/>
      <c r="K20" s="96">
        <f>IF(Tabelle1!I17=0,Tabelle1!H17*Tabelle1!G17,Tabelle1!I17)</f>
        <v>0</v>
      </c>
      <c r="L20" s="74"/>
      <c r="M20" s="73"/>
      <c r="N20" s="73"/>
      <c r="O20" s="73"/>
      <c r="P20" s="31"/>
      <c r="Q20" s="31"/>
      <c r="R20" s="31">
        <f t="shared" si="3"/>
        <v>0</v>
      </c>
    </row>
    <row r="21" spans="1:18" ht="14.25" x14ac:dyDescent="0.2">
      <c r="A21" s="88" t="s">
        <v>8</v>
      </c>
      <c r="B21" s="10" t="s">
        <v>47</v>
      </c>
      <c r="C21" s="89">
        <v>0</v>
      </c>
      <c r="D21" s="90">
        <v>2.5</v>
      </c>
      <c r="E21" s="89">
        <f t="shared" si="0"/>
        <v>0</v>
      </c>
      <c r="F21" s="91">
        <v>1</v>
      </c>
      <c r="G21" s="92" t="s">
        <v>60</v>
      </c>
      <c r="H21" s="93">
        <f t="shared" si="1"/>
        <v>0</v>
      </c>
      <c r="I21" s="94">
        <f t="shared" si="2"/>
        <v>0</v>
      </c>
      <c r="J21" s="97"/>
      <c r="K21" s="96">
        <f>IF(Tabelle1!I18=0,Tabelle1!H18*Tabelle1!G18,Tabelle1!I18)</f>
        <v>0</v>
      </c>
      <c r="L21" s="74"/>
      <c r="M21" s="73"/>
      <c r="N21" s="73"/>
      <c r="O21" s="73"/>
      <c r="P21" s="31"/>
      <c r="Q21" s="31"/>
      <c r="R21" s="31">
        <f t="shared" si="3"/>
        <v>0</v>
      </c>
    </row>
    <row r="22" spans="1:18" ht="14.25" x14ac:dyDescent="0.2">
      <c r="A22" s="88" t="s">
        <v>8</v>
      </c>
      <c r="B22" s="10" t="s">
        <v>47</v>
      </c>
      <c r="C22" s="89">
        <v>0</v>
      </c>
      <c r="D22" s="90">
        <v>2.5</v>
      </c>
      <c r="E22" s="89">
        <f>C22*D22</f>
        <v>0</v>
      </c>
      <c r="F22" s="91">
        <v>1</v>
      </c>
      <c r="G22" s="92" t="s">
        <v>60</v>
      </c>
      <c r="H22" s="93">
        <f t="shared" si="1"/>
        <v>0</v>
      </c>
      <c r="I22" s="94">
        <f t="shared" si="2"/>
        <v>0</v>
      </c>
      <c r="J22" s="97"/>
      <c r="K22" s="96">
        <f>IF(Tabelle1!I19=0,Tabelle1!H19*Tabelle1!G19,Tabelle1!I19)</f>
        <v>0</v>
      </c>
      <c r="L22" s="74"/>
      <c r="M22" s="73"/>
      <c r="N22" s="73"/>
      <c r="O22" s="73"/>
      <c r="P22" s="31"/>
      <c r="Q22" s="31"/>
      <c r="R22" s="31">
        <f t="shared" si="3"/>
        <v>0</v>
      </c>
    </row>
    <row r="23" spans="1:18" ht="14.25" x14ac:dyDescent="0.2">
      <c r="A23" s="88" t="s">
        <v>41</v>
      </c>
      <c r="B23" s="10" t="s">
        <v>47</v>
      </c>
      <c r="C23" s="89">
        <v>0</v>
      </c>
      <c r="D23" s="90">
        <v>2.5</v>
      </c>
      <c r="E23" s="89">
        <f>C23*D23</f>
        <v>0</v>
      </c>
      <c r="F23" s="91">
        <v>1</v>
      </c>
      <c r="G23" s="92" t="s">
        <v>60</v>
      </c>
      <c r="H23" s="93">
        <f t="shared" si="1"/>
        <v>0</v>
      </c>
      <c r="I23" s="94">
        <f t="shared" si="2"/>
        <v>0</v>
      </c>
      <c r="J23" s="97"/>
      <c r="K23" s="96">
        <f>IF(Tabelle1!I20=0,Tabelle1!H20*Tabelle1!G20,Tabelle1!I20)</f>
        <v>0</v>
      </c>
      <c r="L23" s="74"/>
      <c r="M23" s="73"/>
      <c r="N23" s="73"/>
      <c r="O23" s="73"/>
      <c r="P23" s="31"/>
      <c r="Q23" s="31"/>
      <c r="R23" s="31">
        <f t="shared" si="3"/>
        <v>0</v>
      </c>
    </row>
    <row r="24" spans="1:18" ht="14.25" x14ac:dyDescent="0.2">
      <c r="A24" s="88" t="s">
        <v>41</v>
      </c>
      <c r="B24" s="10" t="s">
        <v>47</v>
      </c>
      <c r="C24" s="89">
        <v>0</v>
      </c>
      <c r="D24" s="90">
        <v>2.5</v>
      </c>
      <c r="E24" s="89">
        <f>C24*D24</f>
        <v>0</v>
      </c>
      <c r="F24" s="91">
        <v>1</v>
      </c>
      <c r="G24" s="92" t="s">
        <v>60</v>
      </c>
      <c r="H24" s="93">
        <f t="shared" si="1"/>
        <v>0</v>
      </c>
      <c r="I24" s="94">
        <f t="shared" si="2"/>
        <v>0</v>
      </c>
      <c r="J24" s="97"/>
      <c r="K24" s="96">
        <f>IF(Tabelle1!I21=0,Tabelle1!H21*Tabelle1!G21,Tabelle1!I21)</f>
        <v>0</v>
      </c>
      <c r="L24" s="74"/>
      <c r="M24" s="73"/>
      <c r="N24" s="73"/>
      <c r="O24" s="73"/>
      <c r="P24" s="31"/>
      <c r="Q24" s="31"/>
      <c r="R24" s="31">
        <f t="shared" si="3"/>
        <v>0</v>
      </c>
    </row>
    <row r="25" spans="1:18" ht="15" x14ac:dyDescent="0.25">
      <c r="A25" s="16" t="s">
        <v>14</v>
      </c>
      <c r="B25" s="16" t="s">
        <v>48</v>
      </c>
      <c r="C25" s="9">
        <f>SUM(C5:C24)</f>
        <v>0</v>
      </c>
      <c r="D25" s="8"/>
      <c r="E25" s="9">
        <f>SUM(E5:E24)</f>
        <v>0</v>
      </c>
      <c r="F25" s="7"/>
      <c r="G25" s="16" t="s">
        <v>14</v>
      </c>
      <c r="H25" s="28">
        <f t="shared" ref="H25:K25" si="4">SUM(H5:H24)</f>
        <v>0</v>
      </c>
      <c r="I25" s="28">
        <f t="shared" si="4"/>
        <v>0</v>
      </c>
      <c r="J25" s="25"/>
      <c r="K25" s="28">
        <f t="shared" si="4"/>
        <v>0</v>
      </c>
      <c r="L25" s="100"/>
      <c r="M25" s="100"/>
      <c r="N25" s="72"/>
      <c r="O25" s="72"/>
      <c r="P25" s="32"/>
      <c r="Q25" s="32"/>
      <c r="R25" s="32">
        <f t="shared" ref="R25" si="5">SUM(R5:R24)</f>
        <v>0</v>
      </c>
    </row>
    <row r="26" spans="1:18" x14ac:dyDescent="0.2">
      <c r="A26" s="29" t="s">
        <v>49</v>
      </c>
      <c r="B26" s="29"/>
      <c r="C26" s="29"/>
      <c r="D26" s="29"/>
      <c r="E26" s="29"/>
      <c r="L26" s="80"/>
    </row>
    <row r="27" spans="1:18" ht="15" x14ac:dyDescent="0.25">
      <c r="A27" s="29" t="s">
        <v>50</v>
      </c>
      <c r="B27" s="29"/>
      <c r="C27" s="29"/>
      <c r="D27" s="29"/>
      <c r="E27" s="29"/>
      <c r="F27" s="12" t="s">
        <v>74</v>
      </c>
      <c r="G27" s="44" t="s">
        <v>25</v>
      </c>
      <c r="H27" s="49">
        <f>ROUNDDOWN(H25/100*99,-1)</f>
        <v>0</v>
      </c>
      <c r="I27" s="50">
        <f>ROUNDDOWN(I25/100*99,-1)</f>
        <v>0</v>
      </c>
      <c r="J27" s="51"/>
      <c r="K27" s="52">
        <f>ROUNDDOWN(K25/100*99,-1)</f>
        <v>0</v>
      </c>
      <c r="L27" s="46"/>
    </row>
    <row r="28" spans="1:18" ht="15" x14ac:dyDescent="0.25">
      <c r="A28" s="29" t="s">
        <v>56</v>
      </c>
      <c r="B28" s="29"/>
      <c r="C28" s="29"/>
      <c r="D28" s="29"/>
      <c r="E28" s="29"/>
      <c r="F28" s="20" t="s">
        <v>16</v>
      </c>
      <c r="G28" s="3"/>
      <c r="H28" s="53">
        <f>ROUNDDOWN((Tabelle!C23*160)/1000,-1)</f>
        <v>0</v>
      </c>
      <c r="I28" s="54">
        <f>ROUNDDOWN((Tabelle!E23*160)/1000,-1)</f>
        <v>0</v>
      </c>
      <c r="J28" s="55" t="s">
        <v>18</v>
      </c>
      <c r="K28" s="56">
        <f>ROUNDDOWN((Tabelle!G23*160)/1000,-1)</f>
        <v>0</v>
      </c>
      <c r="L28" s="46"/>
    </row>
    <row r="29" spans="1:18" ht="15" x14ac:dyDescent="0.25">
      <c r="A29" s="29" t="s">
        <v>51</v>
      </c>
      <c r="B29" s="29"/>
      <c r="C29" s="29"/>
      <c r="D29" s="30"/>
      <c r="E29" s="29"/>
      <c r="F29" s="101" t="s">
        <v>73</v>
      </c>
      <c r="G29" s="26">
        <v>0.2</v>
      </c>
      <c r="H29" s="57">
        <f>SUM(H28*G29)</f>
        <v>0</v>
      </c>
      <c r="I29" s="58">
        <f>SUM(I28*G29)</f>
        <v>0</v>
      </c>
      <c r="J29" s="55" t="s">
        <v>19</v>
      </c>
      <c r="K29" s="59">
        <f>SUM(K28*G29)</f>
        <v>0</v>
      </c>
      <c r="L29" s="46"/>
    </row>
    <row r="30" spans="1:18" ht="14.25" x14ac:dyDescent="0.2">
      <c r="A30" s="29" t="s">
        <v>52</v>
      </c>
      <c r="B30" s="29"/>
      <c r="C30" s="29"/>
      <c r="D30" s="29"/>
      <c r="E30" s="29"/>
      <c r="F30" s="47" t="s">
        <v>55</v>
      </c>
      <c r="H30" s="57">
        <f>SUM(H29/12)</f>
        <v>0</v>
      </c>
      <c r="I30" s="58">
        <f>SUM(I29/12)</f>
        <v>0</v>
      </c>
      <c r="J30" s="63" t="s">
        <v>21</v>
      </c>
      <c r="K30" s="59">
        <f>SUM(K29/12)</f>
        <v>0</v>
      </c>
      <c r="L30" s="81"/>
    </row>
    <row r="31" spans="1:18" ht="15" x14ac:dyDescent="0.25">
      <c r="A31" s="29" t="s">
        <v>53</v>
      </c>
      <c r="B31" s="29"/>
      <c r="C31" s="29"/>
      <c r="D31" s="29"/>
      <c r="E31" s="29"/>
      <c r="F31" s="82"/>
      <c r="G31" s="14"/>
      <c r="H31" s="83"/>
      <c r="I31" s="84"/>
      <c r="J31" s="85"/>
      <c r="K31" s="14"/>
      <c r="L31" s="14"/>
    </row>
    <row r="32" spans="1:18" s="13" customFormat="1" ht="15" x14ac:dyDescent="0.25">
      <c r="A32" s="29" t="s">
        <v>54</v>
      </c>
      <c r="B32" s="29"/>
      <c r="C32" s="29"/>
      <c r="D32" s="29"/>
      <c r="E32" s="29"/>
      <c r="F32" s="102" t="s">
        <v>75</v>
      </c>
      <c r="G32" s="82"/>
      <c r="H32" s="86"/>
      <c r="I32" s="86"/>
      <c r="J32" s="84"/>
      <c r="K32" s="14"/>
      <c r="L32" s="14"/>
    </row>
    <row r="33" spans="1:12" ht="15" x14ac:dyDescent="0.25">
      <c r="A33" s="29" t="s">
        <v>26</v>
      </c>
      <c r="B33" s="29"/>
      <c r="C33" s="29"/>
      <c r="D33" s="29"/>
      <c r="E33" s="29"/>
      <c r="F33" s="102" t="s">
        <v>76</v>
      </c>
      <c r="G33" s="82"/>
      <c r="H33" s="87"/>
      <c r="I33" s="87"/>
      <c r="J33" s="14"/>
      <c r="K33" s="14"/>
      <c r="L33" s="14"/>
    </row>
    <row r="34" spans="1:12" ht="24.75" x14ac:dyDescent="0.5">
      <c r="A34" s="60"/>
      <c r="B34" s="60"/>
      <c r="C34" s="60"/>
      <c r="D34" s="60"/>
      <c r="E34" s="60"/>
      <c r="F34" s="103" t="s">
        <v>77</v>
      </c>
      <c r="G34" s="60"/>
      <c r="H34" s="60"/>
      <c r="I34" s="60"/>
      <c r="J34" s="60"/>
      <c r="K34" s="60"/>
    </row>
  </sheetData>
  <dataValidations count="1">
    <dataValidation type="whole" operator="lessThan" allowBlank="1" showInputMessage="1" showErrorMessage="1" sqref="F5:F24">
      <formula1>4</formula1>
    </dataValidation>
  </dataValidations>
  <pageMargins left="0.70866141732283472" right="0.70866141732283472" top="0.78740157480314965" bottom="0.59055118110236227" header="0.31496062992125984" footer="0.31496062992125984"/>
  <pageSetup paperSize="9" orientation="landscape" horizontalDpi="4294967293" r:id="rId1"/>
  <headerFooter>
    <oddHeader xml:space="preserve">&amp;C&amp;"Arial,Fett"&amp;12Heizungskonfigurator und -rechner
eco &amp;K92D400heat&amp;K92D050 &amp;K000000ART - Infrarotheizungen&amp;"Arial,Standard"&amp;10
</oddHeader>
    <oddFooter xml:space="preserve">&amp;R 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Tabelle1!$A$2:$A$19</xm:f>
          </x14:formula1>
          <xm:sqref>G29</xm:sqref>
        </x14:dataValidation>
        <x14:dataValidation type="list" showInputMessage="1" showErrorMessage="1">
          <x14:formula1>
            <xm:f>Tabelle1!$C$2:$C$19</xm:f>
          </x14:formula1>
          <xm:sqref>B5:B24</xm:sqref>
        </x14:dataValidation>
        <x14:dataValidation type="list" allowBlank="1" showInputMessage="1" showErrorMessage="1">
          <x14:formula1>
            <xm:f>Tabelle1!$E$2:$E$4</xm:f>
          </x14:formula1>
          <xm:sqref>G5:G24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workbookViewId="0">
      <selection activeCell="E27" sqref="E27"/>
    </sheetView>
  </sheetViews>
  <sheetFormatPr baseColWidth="10" defaultRowHeight="12.75" x14ac:dyDescent="0.2"/>
  <cols>
    <col min="2" max="4" width="11.5703125" bestFit="1" customWidth="1"/>
    <col min="5" max="5" width="11.85546875" bestFit="1" customWidth="1"/>
    <col min="6" max="6" width="11.5703125" bestFit="1" customWidth="1"/>
    <col min="7" max="7" width="11.85546875" bestFit="1" customWidth="1"/>
  </cols>
  <sheetData>
    <row r="1" spans="1:18" x14ac:dyDescent="0.2">
      <c r="A1" s="68" t="s">
        <v>46</v>
      </c>
      <c r="B1" s="70" t="s">
        <v>27</v>
      </c>
      <c r="C1" s="69" t="s">
        <v>18</v>
      </c>
      <c r="D1" s="70" t="s">
        <v>1</v>
      </c>
      <c r="E1" s="69" t="s">
        <v>18</v>
      </c>
      <c r="F1" s="70" t="s">
        <v>64</v>
      </c>
      <c r="G1" s="69" t="s">
        <v>18</v>
      </c>
      <c r="H1" s="75" t="s">
        <v>67</v>
      </c>
      <c r="I1" t="s">
        <v>66</v>
      </c>
      <c r="J1" t="s">
        <v>65</v>
      </c>
      <c r="K1" s="46" t="s">
        <v>68</v>
      </c>
      <c r="L1" s="46" t="s">
        <v>69</v>
      </c>
      <c r="M1" s="46" t="s">
        <v>70</v>
      </c>
      <c r="N1" s="46"/>
      <c r="O1" s="46"/>
      <c r="P1" s="46"/>
      <c r="R1" s="46"/>
    </row>
    <row r="2" spans="1:18" x14ac:dyDescent="0.2">
      <c r="A2" s="46">
        <f>IF(Heizleistung!B5="Fitness",Tabelle1!$D$7)+(IF(Heizleistung!B5="Gäste",Tabelle1!$D$9)+(IF(Heizleistung!B5="Hobby",Tabelle1!$D$10)+(IF(Heizleistung!B5="HWR",Tabelle1!$D$11)+(IF(Heizleistung!B5="Keller",Tabelle1!$D$12)+(IF(Heizleistung!B5="Kind",Tabelle1!$D$13)+(IF(Heizleistung!B5="Küche",Tabelle1!$D$14)+(IF(Heizleistung!B5="Schlafen",Tabelle1!$D$15)+(IF(Heizleistung!B5="Wohnen",Tabelle1!$D$17)+(IF(Heizleistung!B5="-",Tabelle1!$D$19)+(IF(Heizleistung!B5="Bad",Tabelle1!$D$3)+(IF(Heizleistung!B5="WC",Tabelle1!$D$16)+(IF(Heizleistung!B5="Flur",Tabelle1!$D$8)+(IF(Heizleistung!B5="Arbeiten",Tabelle1!$D$2)+(IF(Heizleistung!B5="Büro",Tabelle1!$D$4)+(IF(Heizleistung!B5="Diele",Tabelle1!$D$5)+(IF(Heizleistung!B5="Essen",Tabelle1!$D$6)+(IF(Heizleistung!B5="sonstiges",Tabelle1!$D$18))))))))))))))))))</f>
        <v>4</v>
      </c>
      <c r="B2" s="64">
        <f>Heizleistung!H5</f>
        <v>0</v>
      </c>
      <c r="C2" s="65">
        <f>SUM(A2*B2)</f>
        <v>0</v>
      </c>
      <c r="D2" s="64">
        <f>Heizleistung!I5</f>
        <v>0</v>
      </c>
      <c r="E2" s="65">
        <f>SUM(A2*D2)</f>
        <v>0</v>
      </c>
      <c r="F2" s="64">
        <f>Heizleistung!K5</f>
        <v>0</v>
      </c>
      <c r="G2" s="65">
        <f>SUM(A2*F2)</f>
        <v>0</v>
      </c>
      <c r="H2" s="62">
        <f>Heizleistung!L30</f>
        <v>0</v>
      </c>
      <c r="I2">
        <v>1</v>
      </c>
      <c r="J2" s="15">
        <f>Heizleistung!G29</f>
        <v>0.2</v>
      </c>
      <c r="K2" s="77">
        <f>SUM(J2*Heizleistung!$H$28)</f>
        <v>0</v>
      </c>
      <c r="L2" s="77">
        <f>SUM(J2*Heizleistung!$I$28)</f>
        <v>0</v>
      </c>
      <c r="M2" s="77">
        <f>SUM(J2*Heizleistung!$K$28)</f>
        <v>0</v>
      </c>
      <c r="N2" s="15"/>
      <c r="O2" s="15"/>
      <c r="P2" s="13"/>
    </row>
    <row r="3" spans="1:18" x14ac:dyDescent="0.2">
      <c r="A3" s="46">
        <f>IF(Heizleistung!B6="Fitness",Tabelle1!$D$7)+(IF(Heizleistung!B6="Gäste",Tabelle1!$D$9)+(IF(Heizleistung!B6="Hobby",Tabelle1!$D$10)+(IF(Heizleistung!B6="HWR",Tabelle1!$D$11)+(IF(Heizleistung!B6="Keller",Tabelle1!$D$12)+(IF(Heizleistung!B6="Kind",Tabelle1!$D$13)+(IF(Heizleistung!B6="Küche",Tabelle1!$D$14)+(IF(Heizleistung!B6="Schlafen",Tabelle1!$D$15)+(IF(Heizleistung!B6="Wohnen",Tabelle1!$D$17)+(IF(Heizleistung!B6="-",Tabelle1!$D$19)+(IF(Heizleistung!B6="Bad",Tabelle1!$D$3)+(IF(Heizleistung!B6="WC",Tabelle1!$D$16)+(IF(Heizleistung!B6="Flur",Tabelle1!$D$8)+(IF(Heizleistung!B6="Arbeiten",Tabelle1!$D$2)+(IF(Heizleistung!B6="Büro",Tabelle1!$D$4)+(IF(Heizleistung!B6="Diele",Tabelle1!$D$5)+(IF(Heizleistung!B6="Essen",Tabelle1!$D$6)+(IF(Heizleistung!B6="sonstiges",Tabelle1!$D$18))))))))))))))))))</f>
        <v>4</v>
      </c>
      <c r="B3" s="64">
        <f>Heizleistung!H6</f>
        <v>0</v>
      </c>
      <c r="C3" s="65">
        <f t="shared" ref="C3:C21" si="0">SUM(A3*B3)</f>
        <v>0</v>
      </c>
      <c r="D3" s="64">
        <f>Heizleistung!I6</f>
        <v>0</v>
      </c>
      <c r="E3" s="65">
        <f t="shared" ref="E3:E20" si="1">SUM(A3*D3)</f>
        <v>0</v>
      </c>
      <c r="F3" s="64">
        <f>Heizleistung!K6</f>
        <v>0</v>
      </c>
      <c r="G3" s="65">
        <f t="shared" ref="G3:G20" si="2">SUM(A3*F3)</f>
        <v>0</v>
      </c>
      <c r="I3">
        <v>2</v>
      </c>
      <c r="J3" s="76">
        <f>SUM(J2+J2*$H$2)</f>
        <v>0.2</v>
      </c>
      <c r="K3" s="77">
        <f>SUM(J3*Heizleistung!$H$28)</f>
        <v>0</v>
      </c>
      <c r="L3" s="77">
        <f>SUM(J3*Heizleistung!$I$28)</f>
        <v>0</v>
      </c>
      <c r="M3" s="77">
        <f>SUM(J3*Heizleistung!$K$28)</f>
        <v>0</v>
      </c>
      <c r="N3" s="15"/>
      <c r="O3" s="15"/>
    </row>
    <row r="4" spans="1:18" x14ac:dyDescent="0.2">
      <c r="A4" s="46">
        <f>IF(Heizleistung!B7="Fitness",Tabelle1!$D$7)+(IF(Heizleistung!B7="Gäste",Tabelle1!$D$9)+(IF(Heizleistung!B7="Hobby",Tabelle1!$D$10)+(IF(Heizleistung!B7="HWR",Tabelle1!$D$11)+(IF(Heizleistung!B7="Keller",Tabelle1!$D$12)+(IF(Heizleistung!B7="Kind",Tabelle1!$D$13)+(IF(Heizleistung!B7="Küche",Tabelle1!$D$14)+(IF(Heizleistung!B7="Schlafen",Tabelle1!$D$15)+(IF(Heizleistung!B7="Wohnen",Tabelle1!$D$17)+(IF(Heizleistung!B7="-",Tabelle1!$D$19)+(IF(Heizleistung!B7="Bad",Tabelle1!$D$3)+(IF(Heizleistung!B7="WC",Tabelle1!$D$16)+(IF(Heizleistung!B7="Flur",Tabelle1!$D$8)+(IF(Heizleistung!B7="Arbeiten",Tabelle1!$D$2)+(IF(Heizleistung!B7="Büro",Tabelle1!$D$4)+(IF(Heizleistung!B7="Diele",Tabelle1!$D$5)+(IF(Heizleistung!B7="Essen",Tabelle1!$D$6)+(IF(Heizleistung!B7="sonstiges",Tabelle1!$D$18))))))))))))))))))</f>
        <v>8</v>
      </c>
      <c r="B4" s="64">
        <f>Heizleistung!H7</f>
        <v>0</v>
      </c>
      <c r="C4" s="65">
        <f t="shared" si="0"/>
        <v>0</v>
      </c>
      <c r="D4" s="64">
        <f>Heizleistung!I7</f>
        <v>0</v>
      </c>
      <c r="E4" s="65">
        <f t="shared" si="1"/>
        <v>0</v>
      </c>
      <c r="F4" s="64">
        <f>Heizleistung!K7</f>
        <v>0</v>
      </c>
      <c r="G4" s="65">
        <f t="shared" si="2"/>
        <v>0</v>
      </c>
      <c r="H4" s="62"/>
      <c r="I4">
        <v>3</v>
      </c>
      <c r="J4" s="76">
        <f>SUM(J3+J3*$H$2)</f>
        <v>0.2</v>
      </c>
      <c r="K4" s="77">
        <f>SUM(J4*Heizleistung!$H$28)</f>
        <v>0</v>
      </c>
      <c r="L4" s="77">
        <f>SUM(J4*Heizleistung!$I$28)</f>
        <v>0</v>
      </c>
      <c r="M4" s="77">
        <f>SUM(J4*Heizleistung!$K$28)</f>
        <v>0</v>
      </c>
      <c r="N4" s="15"/>
      <c r="O4" s="15"/>
    </row>
    <row r="5" spans="1:18" x14ac:dyDescent="0.2">
      <c r="A5" s="46">
        <f>IF(Heizleistung!B8="Fitness",Tabelle1!$D$7)+(IF(Heizleistung!B8="Gäste",Tabelle1!$D$9)+(IF(Heizleistung!B8="Hobby",Tabelle1!$D$10)+(IF(Heizleistung!B8="HWR",Tabelle1!$D$11)+(IF(Heizleistung!B8="Keller",Tabelle1!$D$12)+(IF(Heizleistung!B8="Kind",Tabelle1!$D$13)+(IF(Heizleistung!B8="Küche",Tabelle1!$D$14)+(IF(Heizleistung!B8="Schlafen",Tabelle1!$D$15)+(IF(Heizleistung!B8="Wohnen",Tabelle1!$D$17)+(IF(Heizleistung!B8="-",Tabelle1!$D$19)+(IF(Heizleistung!B8="Bad",Tabelle1!$D$3)+(IF(Heizleistung!B8="WC",Tabelle1!$D$16)+(IF(Heizleistung!B8="Flur",Tabelle1!$D$8)+(IF(Heizleistung!B8="Arbeiten",Tabelle1!$D$2)+(IF(Heizleistung!B8="Büro",Tabelle1!$D$4)+(IF(Heizleistung!B8="Diele",Tabelle1!$D$5)+(IF(Heizleistung!B8="Essen",Tabelle1!$D$6)+(IF(Heizleistung!B8="sonstiges",Tabelle1!$D$18))))))))))))))))))</f>
        <v>4</v>
      </c>
      <c r="B5" s="64">
        <f>Heizleistung!H8</f>
        <v>0</v>
      </c>
      <c r="C5" s="65">
        <f t="shared" si="0"/>
        <v>0</v>
      </c>
      <c r="D5" s="64">
        <f>Heizleistung!I8</f>
        <v>0</v>
      </c>
      <c r="E5" s="65">
        <f t="shared" si="1"/>
        <v>0</v>
      </c>
      <c r="F5" s="64">
        <f>Heizleistung!K8</f>
        <v>0</v>
      </c>
      <c r="G5" s="65">
        <f t="shared" si="2"/>
        <v>0</v>
      </c>
      <c r="I5">
        <v>4</v>
      </c>
      <c r="J5" s="76">
        <f t="shared" ref="J5:J32" si="3">SUM(J4+J4*$H$2)</f>
        <v>0.2</v>
      </c>
      <c r="K5" s="77">
        <f>SUM(J5*Heizleistung!$H$28)</f>
        <v>0</v>
      </c>
      <c r="L5" s="77">
        <f>SUM(J5*Heizleistung!$I$28)</f>
        <v>0</v>
      </c>
      <c r="M5" s="77">
        <f>SUM(J5*Heizleistung!$K$28)</f>
        <v>0</v>
      </c>
      <c r="N5" s="15"/>
      <c r="O5" s="15"/>
    </row>
    <row r="6" spans="1:18" x14ac:dyDescent="0.2">
      <c r="A6" s="46">
        <f>IF(Heizleistung!B9="Fitness",Tabelle1!$D$7)+(IF(Heizleistung!B9="Gäste",Tabelle1!$D$9)+(IF(Heizleistung!B9="Hobby",Tabelle1!$D$10)+(IF(Heizleistung!B9="HWR",Tabelle1!$D$11)+(IF(Heizleistung!B9="Keller",Tabelle1!$D$12)+(IF(Heizleistung!B9="Kind",Tabelle1!$D$13)+(IF(Heizleistung!B9="Küche",Tabelle1!$D$14)+(IF(Heizleistung!B9="Schlafen",Tabelle1!$D$15)+(IF(Heizleistung!B9="Wohnen",Tabelle1!$D$17)+(IF(Heizleistung!B9="-",Tabelle1!$D$19)+(IF(Heizleistung!B9="Bad",Tabelle1!$D$3)+(IF(Heizleistung!B9="WC",Tabelle1!$D$16)+(IF(Heizleistung!B9="Flur",Tabelle1!$D$8)+(IF(Heizleistung!B9="Arbeiten",Tabelle1!$D$2)+(IF(Heizleistung!B9="Büro",Tabelle1!$D$4)+(IF(Heizleistung!B9="Diele",Tabelle1!$D$5)+(IF(Heizleistung!B9="Essen",Tabelle1!$D$6)+(IF(Heizleistung!B9="sonstiges",Tabelle1!$D$18))))))))))))))))))</f>
        <v>10</v>
      </c>
      <c r="B6" s="64">
        <f>Heizleistung!H9</f>
        <v>0</v>
      </c>
      <c r="C6" s="65">
        <f t="shared" si="0"/>
        <v>0</v>
      </c>
      <c r="D6" s="64">
        <f>Heizleistung!I9</f>
        <v>0</v>
      </c>
      <c r="E6" s="65">
        <f t="shared" si="1"/>
        <v>0</v>
      </c>
      <c r="F6" s="64">
        <f>Heizleistung!K9</f>
        <v>0</v>
      </c>
      <c r="G6" s="65">
        <f t="shared" si="2"/>
        <v>0</v>
      </c>
      <c r="I6">
        <v>5</v>
      </c>
      <c r="J6" s="76">
        <f t="shared" si="3"/>
        <v>0.2</v>
      </c>
      <c r="K6" s="77">
        <f>SUM(J6*Heizleistung!$H$28)</f>
        <v>0</v>
      </c>
      <c r="L6" s="77">
        <f>SUM(J6*Heizleistung!$I$28)</f>
        <v>0</v>
      </c>
      <c r="M6" s="77">
        <f>SUM(J6*Heizleistung!$K$28)</f>
        <v>0</v>
      </c>
      <c r="N6" s="15"/>
      <c r="O6" s="15"/>
    </row>
    <row r="7" spans="1:18" x14ac:dyDescent="0.2">
      <c r="A7" s="46">
        <f>IF(Heizleistung!B10="Fitness",Tabelle1!$D$7)+(IF(Heizleistung!B10="Gäste",Tabelle1!$D$9)+(IF(Heizleistung!B10="Hobby",Tabelle1!$D$10)+(IF(Heizleistung!B10="HWR",Tabelle1!$D$11)+(IF(Heizleistung!B10="Keller",Tabelle1!$D$12)+(IF(Heizleistung!B10="Kind",Tabelle1!$D$13)+(IF(Heizleistung!B10="Küche",Tabelle1!$D$14)+(IF(Heizleistung!B10="Schlafen",Tabelle1!$D$15)+(IF(Heizleistung!B10="Wohnen",Tabelle1!$D$17)+(IF(Heizleistung!B10="-",Tabelle1!$D$19)+(IF(Heizleistung!B10="Bad",Tabelle1!$D$3)+(IF(Heizleistung!B10="WC",Tabelle1!$D$16)+(IF(Heizleistung!B10="Flur",Tabelle1!$D$8)+(IF(Heizleistung!B10="Arbeiten",Tabelle1!$D$2)+(IF(Heizleistung!B10="Büro",Tabelle1!$D$4)+(IF(Heizleistung!B10="Diele",Tabelle1!$D$5)+(IF(Heizleistung!B10="Essen",Tabelle1!$D$6)+(IF(Heizleistung!B10="sonstiges",Tabelle1!$D$18))))))))))))))))))</f>
        <v>0</v>
      </c>
      <c r="B7" s="64">
        <f>Heizleistung!H10</f>
        <v>0</v>
      </c>
      <c r="C7" s="65">
        <f t="shared" si="0"/>
        <v>0</v>
      </c>
      <c r="D7" s="64">
        <f>Heizleistung!I10</f>
        <v>0</v>
      </c>
      <c r="E7" s="65">
        <f t="shared" si="1"/>
        <v>0</v>
      </c>
      <c r="F7" s="64">
        <f>Heizleistung!K10</f>
        <v>0</v>
      </c>
      <c r="G7" s="65">
        <f t="shared" si="2"/>
        <v>0</v>
      </c>
      <c r="I7">
        <v>6</v>
      </c>
      <c r="J7" s="76">
        <f t="shared" si="3"/>
        <v>0.2</v>
      </c>
      <c r="K7" s="77">
        <f>SUM(J7*Heizleistung!$H$28)</f>
        <v>0</v>
      </c>
      <c r="L7" s="77">
        <f>SUM(J7*Heizleistung!$I$28)</f>
        <v>0</v>
      </c>
      <c r="M7" s="77">
        <f>SUM(J7*Heizleistung!$K$28)</f>
        <v>0</v>
      </c>
      <c r="N7" s="15"/>
      <c r="O7" s="15"/>
    </row>
    <row r="8" spans="1:18" x14ac:dyDescent="0.2">
      <c r="A8" s="46">
        <f>IF(Heizleistung!B11="Fitness",Tabelle1!$D$7)+(IF(Heizleistung!B11="Gäste",Tabelle1!$D$9)+(IF(Heizleistung!B11="Hobby",Tabelle1!$D$10)+(IF(Heizleistung!B11="HWR",Tabelle1!$D$11)+(IF(Heizleistung!B11="Keller",Tabelle1!$D$12)+(IF(Heizleistung!B11="Kind",Tabelle1!$D$13)+(IF(Heizleistung!B11="Küche",Tabelle1!$D$14)+(IF(Heizleistung!B11="Schlafen",Tabelle1!$D$15)+(IF(Heizleistung!B11="Wohnen",Tabelle1!$D$17)+(IF(Heizleistung!B11="-",Tabelle1!$D$19)+(IF(Heizleistung!B11="Bad",Tabelle1!$D$3)+(IF(Heizleistung!B11="WC",Tabelle1!$D$16)+(IF(Heizleistung!B11="Flur",Tabelle1!$D$8)+(IF(Heizleistung!B11="Arbeiten",Tabelle1!$D$2)+(IF(Heizleistung!B11="Büro",Tabelle1!$D$4)+(IF(Heizleistung!B11="Diele",Tabelle1!$D$5)+(IF(Heizleistung!B11="Essen",Tabelle1!$D$6)+(IF(Heizleistung!B11="sonstiges",Tabelle1!$D$18))))))))))))))))))</f>
        <v>0</v>
      </c>
      <c r="B8" s="64">
        <f>Heizleistung!H11</f>
        <v>0</v>
      </c>
      <c r="C8" s="65">
        <f t="shared" si="0"/>
        <v>0</v>
      </c>
      <c r="D8" s="64">
        <f>Heizleistung!I11</f>
        <v>0</v>
      </c>
      <c r="E8" s="65">
        <f t="shared" si="1"/>
        <v>0</v>
      </c>
      <c r="F8" s="64">
        <f>Heizleistung!K11</f>
        <v>0</v>
      </c>
      <c r="G8" s="65">
        <f t="shared" si="2"/>
        <v>0</v>
      </c>
      <c r="I8">
        <v>7</v>
      </c>
      <c r="J8" s="76">
        <f t="shared" si="3"/>
        <v>0.2</v>
      </c>
      <c r="K8" s="77">
        <f>SUM(J8*Heizleistung!$H$28)</f>
        <v>0</v>
      </c>
      <c r="L8" s="77">
        <f>SUM(J8*Heizleistung!$I$28)</f>
        <v>0</v>
      </c>
      <c r="M8" s="77">
        <f>SUM(J8*Heizleistung!$K$28)</f>
        <v>0</v>
      </c>
      <c r="N8" s="15"/>
      <c r="O8" s="15"/>
    </row>
    <row r="9" spans="1:18" x14ac:dyDescent="0.2">
      <c r="A9" s="46">
        <f>IF(Heizleistung!B12="Fitness",Tabelle1!$D$7)+(IF(Heizleistung!B12="Gäste",Tabelle1!$D$9)+(IF(Heizleistung!B12="Hobby",Tabelle1!$D$10)+(IF(Heizleistung!B12="HWR",Tabelle1!$D$11)+(IF(Heizleistung!B12="Keller",Tabelle1!$D$12)+(IF(Heizleistung!B12="Kind",Tabelle1!$D$13)+(IF(Heizleistung!B12="Küche",Tabelle1!$D$14)+(IF(Heizleistung!B12="Schlafen",Tabelle1!$D$15)+(IF(Heizleistung!B12="Wohnen",Tabelle1!$D$17)+(IF(Heizleistung!B12="-",Tabelle1!$D$19)+(IF(Heizleistung!B12="Bad",Tabelle1!$D$3)+(IF(Heizleistung!B12="WC",Tabelle1!$D$16)+(IF(Heizleistung!B12="Flur",Tabelle1!$D$8)+(IF(Heizleistung!B12="Arbeiten",Tabelle1!$D$2)+(IF(Heizleistung!B12="Büro",Tabelle1!$D$4)+(IF(Heizleistung!B12="Diele",Tabelle1!$D$5)+(IF(Heizleistung!B12="Essen",Tabelle1!$D$6)+(IF(Heizleistung!B12="sonstiges",Tabelle1!$D$18))))))))))))))))))</f>
        <v>0</v>
      </c>
      <c r="B9" s="64">
        <f>Heizleistung!H12</f>
        <v>0</v>
      </c>
      <c r="C9" s="65">
        <f t="shared" si="0"/>
        <v>0</v>
      </c>
      <c r="D9" s="64">
        <f>Heizleistung!I12</f>
        <v>0</v>
      </c>
      <c r="E9" s="65">
        <f t="shared" si="1"/>
        <v>0</v>
      </c>
      <c r="F9" s="64">
        <f>Heizleistung!K12</f>
        <v>0</v>
      </c>
      <c r="G9" s="65">
        <f t="shared" si="2"/>
        <v>0</v>
      </c>
      <c r="I9">
        <v>8</v>
      </c>
      <c r="J9" s="76">
        <f t="shared" si="3"/>
        <v>0.2</v>
      </c>
      <c r="K9" s="77">
        <f>SUM(J9*Heizleistung!$H$28)</f>
        <v>0</v>
      </c>
      <c r="L9" s="77">
        <f>SUM(J9*Heizleistung!$I$28)</f>
        <v>0</v>
      </c>
      <c r="M9" s="77">
        <f>SUM(J9*Heizleistung!$K$28)</f>
        <v>0</v>
      </c>
      <c r="N9" s="15"/>
      <c r="O9" s="15"/>
    </row>
    <row r="10" spans="1:18" x14ac:dyDescent="0.2">
      <c r="A10" s="46">
        <f>IF(Heizleistung!B13="Fitness",Tabelle1!$D$7)+(IF(Heizleistung!B13="Gäste",Tabelle1!$D$9)+(IF(Heizleistung!B13="Hobby",Tabelle1!$D$10)+(IF(Heizleistung!B13="HWR",Tabelle1!$D$11)+(IF(Heizleistung!B13="Keller",Tabelle1!$D$12)+(IF(Heizleistung!B13="Kind",Tabelle1!$D$13)+(IF(Heizleistung!B13="Küche",Tabelle1!$D$14)+(IF(Heizleistung!B13="Schlafen",Tabelle1!$D$15)+(IF(Heizleistung!B13="Wohnen",Tabelle1!$D$17)+(IF(Heizleistung!B13="-",Tabelle1!$D$19)+(IF(Heizleistung!B13="Bad",Tabelle1!$D$3)+(IF(Heizleistung!B13="WC",Tabelle1!$D$16)+(IF(Heizleistung!B13="Flur",Tabelle1!$D$8)+(IF(Heizleistung!B13="Arbeiten",Tabelle1!$D$2)+(IF(Heizleistung!B13="Büro",Tabelle1!$D$4)+(IF(Heizleistung!B13="Diele",Tabelle1!$D$5)+(IF(Heizleistung!B13="Essen",Tabelle1!$D$6)+(IF(Heizleistung!B13="sonstiges",Tabelle1!$D$18))))))))))))))))))</f>
        <v>0</v>
      </c>
      <c r="B10" s="64">
        <f>Heizleistung!H13</f>
        <v>0</v>
      </c>
      <c r="C10" s="65">
        <f t="shared" si="0"/>
        <v>0</v>
      </c>
      <c r="D10" s="64">
        <f>Heizleistung!I13</f>
        <v>0</v>
      </c>
      <c r="E10" s="65">
        <f t="shared" si="1"/>
        <v>0</v>
      </c>
      <c r="F10" s="64">
        <f>Heizleistung!K13</f>
        <v>0</v>
      </c>
      <c r="G10" s="65">
        <f t="shared" si="2"/>
        <v>0</v>
      </c>
      <c r="I10">
        <v>9</v>
      </c>
      <c r="J10" s="76">
        <f t="shared" si="3"/>
        <v>0.2</v>
      </c>
      <c r="K10" s="77">
        <f>SUM(J10*Heizleistung!$H$28)</f>
        <v>0</v>
      </c>
      <c r="L10" s="77">
        <f>SUM(J10*Heizleistung!$I$28)</f>
        <v>0</v>
      </c>
      <c r="M10" s="77">
        <f>SUM(J10*Heizleistung!$K$28)</f>
        <v>0</v>
      </c>
      <c r="N10" s="15"/>
      <c r="O10" s="15"/>
    </row>
    <row r="11" spans="1:18" x14ac:dyDescent="0.2">
      <c r="A11" s="46">
        <f>IF(Heizleistung!B14="Fitness",Tabelle1!$D$7)+(IF(Heizleistung!B14="Gäste",Tabelle1!$D$9)+(IF(Heizleistung!B14="Hobby",Tabelle1!$D$10)+(IF(Heizleistung!B14="HWR",Tabelle1!$D$11)+(IF(Heizleistung!B14="Keller",Tabelle1!$D$12)+(IF(Heizleistung!B14="Kind",Tabelle1!$D$13)+(IF(Heizleistung!B14="Küche",Tabelle1!$D$14)+(IF(Heizleistung!B14="Schlafen",Tabelle1!$D$15)+(IF(Heizleistung!B14="Wohnen",Tabelle1!$D$17)+(IF(Heizleistung!B14="-",Tabelle1!$D$19)+(IF(Heizleistung!B14="Bad",Tabelle1!$D$3)+(IF(Heizleistung!B14="WC",Tabelle1!$D$16)+(IF(Heizleistung!B14="Flur",Tabelle1!$D$8)+(IF(Heizleistung!B14="Arbeiten",Tabelle1!$D$2)+(IF(Heizleistung!B14="Büro",Tabelle1!$D$4)+(IF(Heizleistung!B14="Diele",Tabelle1!$D$5)+(IF(Heizleistung!B14="Essen",Tabelle1!$D$6)+(IF(Heizleistung!B14="sonstiges",Tabelle1!$D$18))))))))))))))))))</f>
        <v>4</v>
      </c>
      <c r="B11" s="64">
        <f>Heizleistung!H14</f>
        <v>0</v>
      </c>
      <c r="C11" s="65">
        <f t="shared" si="0"/>
        <v>0</v>
      </c>
      <c r="D11" s="64">
        <f>Heizleistung!I14</f>
        <v>0</v>
      </c>
      <c r="E11" s="65">
        <f t="shared" si="1"/>
        <v>0</v>
      </c>
      <c r="F11" s="64">
        <f>Heizleistung!K14</f>
        <v>0</v>
      </c>
      <c r="G11" s="65">
        <f t="shared" si="2"/>
        <v>0</v>
      </c>
      <c r="I11">
        <v>10</v>
      </c>
      <c r="J11" s="76">
        <f t="shared" si="3"/>
        <v>0.2</v>
      </c>
      <c r="K11" s="77">
        <f>SUM(J11*Heizleistung!$H$28)</f>
        <v>0</v>
      </c>
      <c r="L11" s="77">
        <f>SUM(J11*Heizleistung!$I$28)</f>
        <v>0</v>
      </c>
      <c r="M11" s="77">
        <f>SUM(J11*Heizleistung!$K$28)</f>
        <v>0</v>
      </c>
      <c r="N11" s="15"/>
      <c r="O11" s="15"/>
    </row>
    <row r="12" spans="1:18" x14ac:dyDescent="0.2">
      <c r="A12" s="46">
        <f>IF(Heizleistung!B15="Fitness",Tabelle1!$D$7)+(IF(Heizleistung!B15="Gäste",Tabelle1!$D$9)+(IF(Heizleistung!B15="Hobby",Tabelle1!$D$10)+(IF(Heizleistung!B15="HWR",Tabelle1!$D$11)+(IF(Heizleistung!B15="Keller",Tabelle1!$D$12)+(IF(Heizleistung!B15="Kind",Tabelle1!$D$13)+(IF(Heizleistung!B15="Küche",Tabelle1!$D$14)+(IF(Heizleistung!B15="Schlafen",Tabelle1!$D$15)+(IF(Heizleistung!B15="Wohnen",Tabelle1!$D$17)+(IF(Heizleistung!B15="-",Tabelle1!$D$19)+(IF(Heizleistung!B15="Bad",Tabelle1!$D$3)+(IF(Heizleistung!B15="WC",Tabelle1!$D$16)+(IF(Heizleistung!B15="Flur",Tabelle1!$D$8)+(IF(Heizleistung!B15="Arbeiten",Tabelle1!$D$2)+(IF(Heizleistung!B15="Büro",Tabelle1!$D$4)+(IF(Heizleistung!B15="Diele",Tabelle1!$D$5)+(IF(Heizleistung!B15="Essen",Tabelle1!$D$6)+(IF(Heizleistung!B15="sonstiges",Tabelle1!$D$18))))))))))))))))))</f>
        <v>4</v>
      </c>
      <c r="B12" s="64">
        <f>Heizleistung!H15</f>
        <v>0</v>
      </c>
      <c r="C12" s="65">
        <f t="shared" si="0"/>
        <v>0</v>
      </c>
      <c r="D12" s="64">
        <f>Heizleistung!I15</f>
        <v>0</v>
      </c>
      <c r="E12" s="65">
        <f t="shared" si="1"/>
        <v>0</v>
      </c>
      <c r="F12" s="64">
        <f>Heizleistung!K15</f>
        <v>0</v>
      </c>
      <c r="G12" s="65">
        <f t="shared" si="2"/>
        <v>0</v>
      </c>
      <c r="I12">
        <v>11</v>
      </c>
      <c r="J12" s="76">
        <f t="shared" si="3"/>
        <v>0.2</v>
      </c>
      <c r="K12" s="77">
        <f>SUM(J12*Heizleistung!$H$28)</f>
        <v>0</v>
      </c>
      <c r="L12" s="77">
        <f>SUM(J12*Heizleistung!$I$28)</f>
        <v>0</v>
      </c>
      <c r="M12" s="77">
        <f>SUM(J12*Heizleistung!$K$28)</f>
        <v>0</v>
      </c>
      <c r="N12" s="15"/>
      <c r="O12" s="15"/>
    </row>
    <row r="13" spans="1:18" x14ac:dyDescent="0.2">
      <c r="A13" s="46">
        <f>IF(Heizleistung!B16="Fitness",Tabelle1!$D$7)+(IF(Heizleistung!B16="Gäste",Tabelle1!$D$9)+(IF(Heizleistung!B16="Hobby",Tabelle1!$D$10)+(IF(Heizleistung!B16="HWR",Tabelle1!$D$11)+(IF(Heizleistung!B16="Keller",Tabelle1!$D$12)+(IF(Heizleistung!B16="Kind",Tabelle1!$D$13)+(IF(Heizleistung!B16="Küche",Tabelle1!$D$14)+(IF(Heizleistung!B16="Schlafen",Tabelle1!$D$15)+(IF(Heizleistung!B16="Wohnen",Tabelle1!$D$17)+(IF(Heizleistung!B16="-",Tabelle1!$D$19)+(IF(Heizleistung!B16="Bad",Tabelle1!$D$3)+(IF(Heizleistung!B16="WC",Tabelle1!$D$16)+(IF(Heizleistung!B16="Flur",Tabelle1!$D$8)+(IF(Heizleistung!B16="Arbeiten",Tabelle1!$D$2)+(IF(Heizleistung!B16="Büro",Tabelle1!$D$4)+(IF(Heizleistung!B16="Diele",Tabelle1!$D$5)+(IF(Heizleistung!B16="Essen",Tabelle1!$D$6)+(IF(Heizleistung!B16="sonstiges",Tabelle1!$D$18))))))))))))))))))</f>
        <v>2</v>
      </c>
      <c r="B13" s="64">
        <f>Heizleistung!H16</f>
        <v>0</v>
      </c>
      <c r="C13" s="65">
        <f t="shared" si="0"/>
        <v>0</v>
      </c>
      <c r="D13" s="64">
        <f>Heizleistung!I16</f>
        <v>0</v>
      </c>
      <c r="E13" s="65">
        <f t="shared" si="1"/>
        <v>0</v>
      </c>
      <c r="F13" s="64">
        <f>Heizleistung!K16</f>
        <v>0</v>
      </c>
      <c r="G13" s="65">
        <f t="shared" si="2"/>
        <v>0</v>
      </c>
      <c r="I13">
        <v>12</v>
      </c>
      <c r="J13" s="76">
        <f t="shared" si="3"/>
        <v>0.2</v>
      </c>
      <c r="K13" s="77">
        <f>SUM(J13*Heizleistung!$H$28)</f>
        <v>0</v>
      </c>
      <c r="L13" s="77">
        <f>SUM(J13*Heizleistung!$I$28)</f>
        <v>0</v>
      </c>
      <c r="M13" s="77">
        <f>SUM(J13*Heizleistung!$K$28)</f>
        <v>0</v>
      </c>
      <c r="N13" s="15"/>
      <c r="O13" s="15"/>
    </row>
    <row r="14" spans="1:18" x14ac:dyDescent="0.2">
      <c r="A14" s="46">
        <f>IF(Heizleistung!B17="Fitness",Tabelle1!$D$7)+(IF(Heizleistung!B17="Gäste",Tabelle1!$D$9)+(IF(Heizleistung!B17="Hobby",Tabelle1!$D$10)+(IF(Heizleistung!B17="HWR",Tabelle1!$D$11)+(IF(Heizleistung!B17="Keller",Tabelle1!$D$12)+(IF(Heizleistung!B17="Kind",Tabelle1!$D$13)+(IF(Heizleistung!B17="Küche",Tabelle1!$D$14)+(IF(Heizleistung!B17="Schlafen",Tabelle1!$D$15)+(IF(Heizleistung!B17="Wohnen",Tabelle1!$D$17)+(IF(Heizleistung!B17="-",Tabelle1!$D$19)+(IF(Heizleistung!B17="Bad",Tabelle1!$D$3)+(IF(Heizleistung!B17="WC",Tabelle1!$D$16)+(IF(Heizleistung!B17="Flur",Tabelle1!$D$8)+(IF(Heizleistung!B17="Arbeiten",Tabelle1!$D$2)+(IF(Heizleistung!B17="Büro",Tabelle1!$D$4)+(IF(Heizleistung!B17="Diele",Tabelle1!$D$5)+(IF(Heizleistung!B17="Essen",Tabelle1!$D$6)+(IF(Heizleistung!B17="sonstiges",Tabelle1!$D$18))))))))))))))))))</f>
        <v>8</v>
      </c>
      <c r="B14" s="64">
        <f>Heizleistung!H17</f>
        <v>0</v>
      </c>
      <c r="C14" s="65">
        <f t="shared" si="0"/>
        <v>0</v>
      </c>
      <c r="D14" s="64">
        <f>Heizleistung!I17</f>
        <v>0</v>
      </c>
      <c r="E14" s="65">
        <f t="shared" si="1"/>
        <v>0</v>
      </c>
      <c r="F14" s="64">
        <f>Heizleistung!K17</f>
        <v>0</v>
      </c>
      <c r="G14" s="65">
        <f t="shared" si="2"/>
        <v>0</v>
      </c>
      <c r="I14">
        <v>13</v>
      </c>
      <c r="J14" s="76">
        <f t="shared" si="3"/>
        <v>0.2</v>
      </c>
      <c r="K14" s="77">
        <f>SUM(J14*Heizleistung!$H$28)</f>
        <v>0</v>
      </c>
      <c r="L14" s="77">
        <f>SUM(J14*Heizleistung!$I$28)</f>
        <v>0</v>
      </c>
      <c r="M14" s="77">
        <f>SUM(J14*Heizleistung!$K$28)</f>
        <v>0</v>
      </c>
      <c r="N14" s="15"/>
      <c r="O14" s="15"/>
    </row>
    <row r="15" spans="1:18" x14ac:dyDescent="0.2">
      <c r="A15" s="46">
        <f>IF(Heizleistung!B18="Fitness",Tabelle1!$D$7)+(IF(Heizleistung!B18="Gäste",Tabelle1!$D$9)+(IF(Heizleistung!B18="Hobby",Tabelle1!$D$10)+(IF(Heizleistung!B18="HWR",Tabelle1!$D$11)+(IF(Heizleistung!B18="Keller",Tabelle1!$D$12)+(IF(Heizleistung!B18="Kind",Tabelle1!$D$13)+(IF(Heizleistung!B18="Küche",Tabelle1!$D$14)+(IF(Heizleistung!B18="Schlafen",Tabelle1!$D$15)+(IF(Heizleistung!B18="Wohnen",Tabelle1!$D$17)+(IF(Heizleistung!B18="-",Tabelle1!$D$19)+(IF(Heizleistung!B18="Bad",Tabelle1!$D$3)+(IF(Heizleistung!B18="WC",Tabelle1!$D$16)+(IF(Heizleistung!B18="Flur",Tabelle1!$D$8)+(IF(Heizleistung!B18="Arbeiten",Tabelle1!$D$2)+(IF(Heizleistung!B18="Büro",Tabelle1!$D$4)+(IF(Heizleistung!B18="Diele",Tabelle1!$D$5)+(IF(Heizleistung!B18="Essen",Tabelle1!$D$6)+(IF(Heizleistung!B18="sonstiges",Tabelle1!$D$18))))))))))))))))))</f>
        <v>8</v>
      </c>
      <c r="B15" s="64">
        <f>Heizleistung!H18</f>
        <v>0</v>
      </c>
      <c r="C15" s="65">
        <f t="shared" si="0"/>
        <v>0</v>
      </c>
      <c r="D15" s="64">
        <f>Heizleistung!I18</f>
        <v>0</v>
      </c>
      <c r="E15" s="65">
        <f t="shared" si="1"/>
        <v>0</v>
      </c>
      <c r="F15" s="64">
        <f>Heizleistung!K18</f>
        <v>0</v>
      </c>
      <c r="G15" s="65">
        <f t="shared" si="2"/>
        <v>0</v>
      </c>
      <c r="I15">
        <v>14</v>
      </c>
      <c r="J15" s="76">
        <f t="shared" si="3"/>
        <v>0.2</v>
      </c>
      <c r="K15" s="77">
        <f>SUM(J15*Heizleistung!$H$28)</f>
        <v>0</v>
      </c>
      <c r="L15" s="77">
        <f>SUM(J15*Heizleistung!$I$28)</f>
        <v>0</v>
      </c>
      <c r="M15" s="77">
        <f>SUM(J15*Heizleistung!$K$28)</f>
        <v>0</v>
      </c>
      <c r="N15" s="15"/>
      <c r="O15" s="15"/>
    </row>
    <row r="16" spans="1:18" x14ac:dyDescent="0.2">
      <c r="A16" s="46">
        <f>IF(Heizleistung!B19="Fitness",Tabelle1!$D$7)+(IF(Heizleistung!B19="Gäste",Tabelle1!$D$9)+(IF(Heizleistung!B19="Hobby",Tabelle1!$D$10)+(IF(Heizleistung!B19="HWR",Tabelle1!$D$11)+(IF(Heizleistung!B19="Keller",Tabelle1!$D$12)+(IF(Heizleistung!B19="Kind",Tabelle1!$D$13)+(IF(Heizleistung!B19="Küche",Tabelle1!$D$14)+(IF(Heizleistung!B19="Schlafen",Tabelle1!$D$15)+(IF(Heizleistung!B19="Wohnen",Tabelle1!$D$17)+(IF(Heizleistung!B19="-",Tabelle1!$D$19)+(IF(Heizleistung!B19="Bad",Tabelle1!$D$3)+(IF(Heizleistung!B19="WC",Tabelle1!$D$16)+(IF(Heizleistung!B19="Flur",Tabelle1!$D$8)+(IF(Heizleistung!B19="Arbeiten",Tabelle1!$D$2)+(IF(Heizleistung!B19="Büro",Tabelle1!$D$4)+(IF(Heizleistung!B19="Diele",Tabelle1!$D$5)+(IF(Heizleistung!B19="Essen",Tabelle1!$D$6)+(IF(Heizleistung!B19="sonstiges",Tabelle1!$D$18))))))))))))))))))</f>
        <v>0</v>
      </c>
      <c r="B16" s="64">
        <f>Heizleistung!H19</f>
        <v>0</v>
      </c>
      <c r="C16" s="65">
        <f t="shared" si="0"/>
        <v>0</v>
      </c>
      <c r="D16" s="64">
        <f>Heizleistung!I19</f>
        <v>0</v>
      </c>
      <c r="E16" s="65">
        <f t="shared" si="1"/>
        <v>0</v>
      </c>
      <c r="F16" s="64">
        <f>Heizleistung!K19</f>
        <v>0</v>
      </c>
      <c r="G16" s="65">
        <f t="shared" si="2"/>
        <v>0</v>
      </c>
      <c r="I16">
        <v>15</v>
      </c>
      <c r="J16" s="76">
        <f t="shared" si="3"/>
        <v>0.2</v>
      </c>
      <c r="K16" s="77">
        <f>SUM(J16*Heizleistung!$H$28)</f>
        <v>0</v>
      </c>
      <c r="L16" s="77">
        <f>SUM(J16*Heizleistung!$I$28)</f>
        <v>0</v>
      </c>
      <c r="M16" s="77">
        <f>SUM(J16*Heizleistung!$K$28)</f>
        <v>0</v>
      </c>
      <c r="N16" s="15"/>
      <c r="O16" s="15"/>
    </row>
    <row r="17" spans="1:15" x14ac:dyDescent="0.2">
      <c r="A17" s="46">
        <f>IF(Heizleistung!B20="Fitness",Tabelle1!$D$7)+(IF(Heizleistung!B20="Gäste",Tabelle1!$D$9)+(IF(Heizleistung!B20="Hobby",Tabelle1!$D$10)+(IF(Heizleistung!B20="HWR",Tabelle1!$D$11)+(IF(Heizleistung!B20="Keller",Tabelle1!$D$12)+(IF(Heizleistung!B20="Kind",Tabelle1!$D$13)+(IF(Heizleistung!B20="Küche",Tabelle1!$D$14)+(IF(Heizleistung!B20="Schlafen",Tabelle1!$D$15)+(IF(Heizleistung!B20="Wohnen",Tabelle1!$D$17)+(IF(Heizleistung!B20="-",Tabelle1!$D$19)+(IF(Heizleistung!B20="Bad",Tabelle1!$D$3)+(IF(Heizleistung!B20="WC",Tabelle1!$D$16)+(IF(Heizleistung!B20="Flur",Tabelle1!$D$8)+(IF(Heizleistung!B20="Arbeiten",Tabelle1!$D$2)+(IF(Heizleistung!B20="Büro",Tabelle1!$D$4)+(IF(Heizleistung!B20="Diele",Tabelle1!$D$5)+(IF(Heizleistung!B20="Essen",Tabelle1!$D$6)+(IF(Heizleistung!B20="sonstiges",Tabelle1!$D$18))))))))))))))))))</f>
        <v>0</v>
      </c>
      <c r="B17" s="64">
        <f>Heizleistung!H20</f>
        <v>0</v>
      </c>
      <c r="C17" s="65">
        <f t="shared" si="0"/>
        <v>0</v>
      </c>
      <c r="D17" s="64">
        <f>Heizleistung!I20</f>
        <v>0</v>
      </c>
      <c r="E17" s="65">
        <f t="shared" si="1"/>
        <v>0</v>
      </c>
      <c r="F17" s="64">
        <f>Heizleistung!K20</f>
        <v>0</v>
      </c>
      <c r="G17" s="65">
        <f t="shared" si="2"/>
        <v>0</v>
      </c>
      <c r="I17">
        <v>16</v>
      </c>
      <c r="J17" s="76">
        <f t="shared" si="3"/>
        <v>0.2</v>
      </c>
      <c r="K17" s="77">
        <f>SUM(J17*Heizleistung!$H$28)</f>
        <v>0</v>
      </c>
      <c r="L17" s="77">
        <f>SUM(J17*Heizleistung!$I$28)</f>
        <v>0</v>
      </c>
      <c r="M17" s="77">
        <f>SUM(J17*Heizleistung!$K$28)</f>
        <v>0</v>
      </c>
      <c r="N17" s="15"/>
      <c r="O17" s="15"/>
    </row>
    <row r="18" spans="1:15" x14ac:dyDescent="0.2">
      <c r="A18" s="46">
        <f>IF(Heizleistung!B21="Fitness",Tabelle1!$D$7)+(IF(Heizleistung!B21="Gäste",Tabelle1!$D$9)+(IF(Heizleistung!B21="Hobby",Tabelle1!$D$10)+(IF(Heizleistung!B21="HWR",Tabelle1!$D$11)+(IF(Heizleistung!B21="Keller",Tabelle1!$D$12)+(IF(Heizleistung!B21="Kind",Tabelle1!$D$13)+(IF(Heizleistung!B21="Küche",Tabelle1!$D$14)+(IF(Heizleistung!B21="Schlafen",Tabelle1!$D$15)+(IF(Heizleistung!B21="Wohnen",Tabelle1!$D$17)+(IF(Heizleistung!B21="-",Tabelle1!$D$19)+(IF(Heizleistung!B21="Bad",Tabelle1!$D$3)+(IF(Heizleistung!B21="WC",Tabelle1!$D$16)+(IF(Heizleistung!B21="Flur",Tabelle1!$D$8)+(IF(Heizleistung!B21="Arbeiten",Tabelle1!$D$2)+(IF(Heizleistung!B21="Büro",Tabelle1!$D$4)+(IF(Heizleistung!B21="Diele",Tabelle1!$D$5)+(IF(Heizleistung!B21="Essen",Tabelle1!$D$6)+(IF(Heizleistung!B21="sonstiges",Tabelle1!$D$18))))))))))))))))))</f>
        <v>0</v>
      </c>
      <c r="B18" s="64">
        <f>Heizleistung!H21</f>
        <v>0</v>
      </c>
      <c r="C18" s="65">
        <f t="shared" si="0"/>
        <v>0</v>
      </c>
      <c r="D18" s="64">
        <f>Heizleistung!I21</f>
        <v>0</v>
      </c>
      <c r="E18" s="65">
        <f t="shared" si="1"/>
        <v>0</v>
      </c>
      <c r="F18" s="64">
        <f>Heizleistung!K21</f>
        <v>0</v>
      </c>
      <c r="G18" s="65">
        <f t="shared" si="2"/>
        <v>0</v>
      </c>
      <c r="I18">
        <v>17</v>
      </c>
      <c r="J18" s="76">
        <f t="shared" si="3"/>
        <v>0.2</v>
      </c>
      <c r="K18" s="77">
        <f>SUM(J18*Heizleistung!$H$28)</f>
        <v>0</v>
      </c>
      <c r="L18" s="77">
        <f>SUM(J18*Heizleistung!$I$28)</f>
        <v>0</v>
      </c>
      <c r="M18" s="77">
        <f>SUM(J18*Heizleistung!$K$28)</f>
        <v>0</v>
      </c>
      <c r="N18" s="15"/>
      <c r="O18" s="15"/>
    </row>
    <row r="19" spans="1:15" x14ac:dyDescent="0.2">
      <c r="A19" s="46">
        <f>IF(Heizleistung!B22="Fitness",Tabelle1!$D$7)+(IF(Heizleistung!B22="Gäste",Tabelle1!$D$9)+(IF(Heizleistung!B22="Hobby",Tabelle1!$D$10)+(IF(Heizleistung!B22="HWR",Tabelle1!$D$11)+(IF(Heizleistung!B22="Keller",Tabelle1!$D$12)+(IF(Heizleistung!B22="Kind",Tabelle1!$D$13)+(IF(Heizleistung!B22="Küche",Tabelle1!$D$14)+(IF(Heizleistung!B22="Schlafen",Tabelle1!$D$15)+(IF(Heizleistung!B22="Wohnen",Tabelle1!$D$17)+(IF(Heizleistung!B22="-",Tabelle1!$D$19)+(IF(Heizleistung!B22="Bad",Tabelle1!$D$3)+(IF(Heizleistung!B22="WC",Tabelle1!$D$16)+(IF(Heizleistung!B22="Flur",Tabelle1!$D$8)+(IF(Heizleistung!B22="Arbeiten",Tabelle1!$D$2)+(IF(Heizleistung!B22="Büro",Tabelle1!$D$4)+(IF(Heizleistung!B22="Diele",Tabelle1!$D$5)+(IF(Heizleistung!B22="Essen",Tabelle1!$D$6)+(IF(Heizleistung!B22="sonstiges",Tabelle1!$D$18))))))))))))))))))</f>
        <v>0</v>
      </c>
      <c r="B19" s="64">
        <f>Heizleistung!H22</f>
        <v>0</v>
      </c>
      <c r="C19" s="65">
        <f t="shared" si="0"/>
        <v>0</v>
      </c>
      <c r="D19" s="64">
        <f>Heizleistung!I22</f>
        <v>0</v>
      </c>
      <c r="E19" s="65">
        <f t="shared" si="1"/>
        <v>0</v>
      </c>
      <c r="F19" s="64">
        <f>Heizleistung!K22</f>
        <v>0</v>
      </c>
      <c r="G19" s="65">
        <f t="shared" si="2"/>
        <v>0</v>
      </c>
      <c r="I19">
        <v>18</v>
      </c>
      <c r="J19" s="76">
        <f t="shared" si="3"/>
        <v>0.2</v>
      </c>
      <c r="K19" s="77">
        <f>SUM(J19*Heizleistung!$H$28)</f>
        <v>0</v>
      </c>
      <c r="L19" s="77">
        <f>SUM(J19*Heizleistung!$I$28)</f>
        <v>0</v>
      </c>
      <c r="M19" s="77">
        <f>SUM(J19*Heizleistung!$K$28)</f>
        <v>0</v>
      </c>
      <c r="N19" s="15"/>
      <c r="O19" s="15"/>
    </row>
    <row r="20" spans="1:15" s="13" customFormat="1" x14ac:dyDescent="0.2">
      <c r="A20" s="46">
        <f>IF(Heizleistung!B23="Fitness",Tabelle1!$D$7)+(IF(Heizleistung!B23="Gäste",Tabelle1!$D$9)+(IF(Heizleistung!B23="Hobby",Tabelle1!$D$10)+(IF(Heizleistung!B23="HWR",Tabelle1!$D$11)+(IF(Heizleistung!B23="Keller",Tabelle1!$D$12)+(IF(Heizleistung!B23="Kind",Tabelle1!$D$13)+(IF(Heizleistung!B23="Küche",Tabelle1!$D$14)+(IF(Heizleistung!B23="Schlafen",Tabelle1!$D$15)+(IF(Heizleistung!B23="Wohnen",Tabelle1!$D$17)+(IF(Heizleistung!B23="-",Tabelle1!$D$19)+(IF(Heizleistung!B23="Bad",Tabelle1!$D$3)+(IF(Heizleistung!B23="WC",Tabelle1!$D$16)+(IF(Heizleistung!B23="Flur",Tabelle1!$D$8)+(IF(Heizleistung!B23="Arbeiten",Tabelle1!$D$2)+(IF(Heizleistung!B23="Büro",Tabelle1!$D$4)+(IF(Heizleistung!B23="Diele",Tabelle1!$D$5)+(IF(Heizleistung!B23="Essen",Tabelle1!$D$6)+(IF(Heizleistung!B23="sonstiges",Tabelle1!$D$18))))))))))))))))))</f>
        <v>0</v>
      </c>
      <c r="B20" s="64">
        <f>Heizleistung!H23</f>
        <v>0</v>
      </c>
      <c r="C20" s="65">
        <f t="shared" si="0"/>
        <v>0</v>
      </c>
      <c r="D20" s="64">
        <f>Heizleistung!I23</f>
        <v>0</v>
      </c>
      <c r="E20" s="65">
        <f t="shared" si="1"/>
        <v>0</v>
      </c>
      <c r="F20" s="64">
        <f>Heizleistung!K23</f>
        <v>0</v>
      </c>
      <c r="G20" s="65">
        <f t="shared" si="2"/>
        <v>0</v>
      </c>
      <c r="I20" s="13">
        <v>19</v>
      </c>
      <c r="J20" s="76">
        <f t="shared" si="3"/>
        <v>0.2</v>
      </c>
      <c r="K20" s="77">
        <f>SUM(J20*Heizleistung!$H$28)</f>
        <v>0</v>
      </c>
      <c r="L20" s="77">
        <f>SUM(J20*Heizleistung!$I$28)</f>
        <v>0</v>
      </c>
      <c r="M20" s="77">
        <f>SUM(J20*Heizleistung!$K$28)</f>
        <v>0</v>
      </c>
      <c r="N20" s="15"/>
      <c r="O20" s="15"/>
    </row>
    <row r="21" spans="1:15" x14ac:dyDescent="0.2">
      <c r="A21" s="46">
        <f>IF(Heizleistung!B24="Fitness",Tabelle1!$D$7)+(IF(Heizleistung!B24="Gäste",Tabelle1!$D$9)+(IF(Heizleistung!B24="Hobby",Tabelle1!$D$10)+(IF(Heizleistung!B24="HWR",Tabelle1!$D$11)+(IF(Heizleistung!B24="Keller",Tabelle1!$D$12)+(IF(Heizleistung!B24="Kind",Tabelle1!$D$13)+(IF(Heizleistung!B24="Küche",Tabelle1!$D$14)+(IF(Heizleistung!B24="Schlafen",Tabelle1!$D$15)+(IF(Heizleistung!B24="Wohnen",Tabelle1!$D$17)+(IF(Heizleistung!B24="-",Tabelle1!$D$19)+(IF(Heizleistung!B24="Bad",Tabelle1!$D$3)+(IF(Heizleistung!B24="WC",Tabelle1!$D$16)+(IF(Heizleistung!B24="Flur",Tabelle1!$D$8)+(IF(Heizleistung!B24="Arbeiten",Tabelle1!$D$2)+(IF(Heizleistung!B24="Büro",Tabelle1!$D$4)+(IF(Heizleistung!B24="Diele",Tabelle1!$D$5)+(IF(Heizleistung!B24="Essen",Tabelle1!$D$6)+(IF(Heizleistung!B24="sonstiges",Tabelle1!$D$18))))))))))))))))))</f>
        <v>0</v>
      </c>
      <c r="B21" s="66">
        <f>Heizleistung!H24</f>
        <v>0</v>
      </c>
      <c r="C21" s="65">
        <f t="shared" si="0"/>
        <v>0</v>
      </c>
      <c r="D21" s="66">
        <f>Heizleistung!I24</f>
        <v>0</v>
      </c>
      <c r="E21" s="67">
        <f t="shared" ref="E21" si="4">SUM(A21:D21)</f>
        <v>0</v>
      </c>
      <c r="F21" s="66">
        <f>Heizleistung!K24</f>
        <v>0</v>
      </c>
      <c r="G21" s="67">
        <f t="shared" ref="G21" si="5">SUM(A21:F21)</f>
        <v>0</v>
      </c>
      <c r="I21">
        <v>20</v>
      </c>
      <c r="J21" s="76">
        <f t="shared" si="3"/>
        <v>0.2</v>
      </c>
      <c r="K21" s="77">
        <f>SUM(J21*Heizleistung!$H$28)</f>
        <v>0</v>
      </c>
      <c r="L21" s="77">
        <f>SUM(J21*Heizleistung!$I$28)</f>
        <v>0</v>
      </c>
      <c r="M21" s="77">
        <f>SUM(J21*Heizleistung!$K$28)</f>
        <v>0</v>
      </c>
      <c r="N21" s="15"/>
      <c r="O21" s="15"/>
    </row>
    <row r="22" spans="1:15" s="13" customFormat="1" x14ac:dyDescent="0.2">
      <c r="A22" s="46"/>
      <c r="B22" s="60"/>
      <c r="C22" s="60"/>
      <c r="D22" s="60"/>
      <c r="E22" s="60"/>
      <c r="F22" s="60"/>
      <c r="G22" s="60"/>
      <c r="I22" s="1" t="s">
        <v>71</v>
      </c>
      <c r="J22" s="78"/>
      <c r="K22" s="79">
        <f>SUM(K2:K21)</f>
        <v>0</v>
      </c>
      <c r="L22" s="79">
        <f t="shared" ref="L22:M22" si="6">SUM(L2:L21)</f>
        <v>0</v>
      </c>
      <c r="M22" s="79">
        <f t="shared" si="6"/>
        <v>0</v>
      </c>
      <c r="N22" s="15"/>
      <c r="O22" s="15"/>
    </row>
    <row r="23" spans="1:15" x14ac:dyDescent="0.2">
      <c r="A23" s="13"/>
      <c r="B23" s="71">
        <f>SUM(B2:B21)</f>
        <v>0</v>
      </c>
      <c r="C23" s="71">
        <f>SUM(C2:C21)</f>
        <v>0</v>
      </c>
      <c r="D23" s="71">
        <f t="shared" ref="D23:G23" si="7">SUM(D2:D21)</f>
        <v>0</v>
      </c>
      <c r="E23" s="71">
        <f t="shared" si="7"/>
        <v>0</v>
      </c>
      <c r="F23" s="71">
        <f t="shared" si="7"/>
        <v>0</v>
      </c>
      <c r="G23" s="71">
        <f t="shared" si="7"/>
        <v>0</v>
      </c>
      <c r="I23">
        <v>21</v>
      </c>
      <c r="J23" s="76">
        <f>SUM(J21+J21*$H$2)</f>
        <v>0.2</v>
      </c>
      <c r="K23" s="77">
        <f>SUM(J23*Heizleistung!$H$28)</f>
        <v>0</v>
      </c>
      <c r="L23" s="77">
        <f>SUM(J23*Heizleistung!$I$28)</f>
        <v>0</v>
      </c>
      <c r="M23" s="77">
        <f>SUM(J23*Heizleistung!$K$28)</f>
        <v>0</v>
      </c>
      <c r="N23" s="15"/>
      <c r="O23" s="15"/>
    </row>
    <row r="24" spans="1:15" x14ac:dyDescent="0.2">
      <c r="A24" s="13"/>
      <c r="I24">
        <v>22</v>
      </c>
      <c r="J24" s="76">
        <f t="shared" si="3"/>
        <v>0.2</v>
      </c>
      <c r="K24" s="77">
        <f>SUM(J24*Heizleistung!$H$28)</f>
        <v>0</v>
      </c>
      <c r="L24" s="77">
        <f>SUM(J24*Heizleistung!$I$28)</f>
        <v>0</v>
      </c>
      <c r="M24" s="77">
        <f>SUM(J24*Heizleistung!$K$28)</f>
        <v>0</v>
      </c>
      <c r="N24" s="15"/>
      <c r="O24" s="15"/>
    </row>
    <row r="25" spans="1:15" x14ac:dyDescent="0.2">
      <c r="A25" s="13"/>
      <c r="I25">
        <v>23</v>
      </c>
      <c r="J25" s="76">
        <f t="shared" si="3"/>
        <v>0.2</v>
      </c>
      <c r="K25" s="77">
        <f>SUM(J25*Heizleistung!$H$28)</f>
        <v>0</v>
      </c>
      <c r="L25" s="77">
        <f>SUM(J25*Heizleistung!$I$28)</f>
        <v>0</v>
      </c>
      <c r="M25" s="77">
        <f>SUM(J25*Heizleistung!$K$28)</f>
        <v>0</v>
      </c>
      <c r="N25" s="15"/>
      <c r="O25" s="15"/>
    </row>
    <row r="26" spans="1:15" x14ac:dyDescent="0.2">
      <c r="A26" s="13"/>
      <c r="I26">
        <v>24</v>
      </c>
      <c r="J26" s="76">
        <f t="shared" si="3"/>
        <v>0.2</v>
      </c>
      <c r="K26" s="77">
        <f>SUM(J26*Heizleistung!$H$28)</f>
        <v>0</v>
      </c>
      <c r="L26" s="77">
        <f>SUM(J26*Heizleistung!$I$28)</f>
        <v>0</v>
      </c>
      <c r="M26" s="77">
        <f>SUM(J26*Heizleistung!$K$28)</f>
        <v>0</v>
      </c>
      <c r="N26" s="15"/>
      <c r="O26" s="15"/>
    </row>
    <row r="27" spans="1:15" x14ac:dyDescent="0.2">
      <c r="I27">
        <v>25</v>
      </c>
      <c r="J27" s="76">
        <f t="shared" si="3"/>
        <v>0.2</v>
      </c>
      <c r="K27" s="77">
        <f>SUM(J27*Heizleistung!$H$28)</f>
        <v>0</v>
      </c>
      <c r="L27" s="77">
        <f>SUM(J27*Heizleistung!$I$28)</f>
        <v>0</v>
      </c>
      <c r="M27" s="77">
        <f>SUM(J27*Heizleistung!$K$28)</f>
        <v>0</v>
      </c>
      <c r="N27" s="15"/>
      <c r="O27" s="15"/>
    </row>
    <row r="28" spans="1:15" x14ac:dyDescent="0.2">
      <c r="I28">
        <v>26</v>
      </c>
      <c r="J28" s="76">
        <f t="shared" si="3"/>
        <v>0.2</v>
      </c>
      <c r="K28" s="77">
        <f>SUM(J28*Heizleistung!$H$28)</f>
        <v>0</v>
      </c>
      <c r="L28" s="77">
        <f>SUM(J28*Heizleistung!$I$28)</f>
        <v>0</v>
      </c>
      <c r="M28" s="77">
        <f>SUM(J28*Heizleistung!$K$28)</f>
        <v>0</v>
      </c>
      <c r="N28" s="15"/>
      <c r="O28" s="15"/>
    </row>
    <row r="29" spans="1:15" x14ac:dyDescent="0.2">
      <c r="I29">
        <v>27</v>
      </c>
      <c r="J29" s="76">
        <f t="shared" si="3"/>
        <v>0.2</v>
      </c>
      <c r="K29" s="77">
        <f>SUM(J29*Heizleistung!$H$28)</f>
        <v>0</v>
      </c>
      <c r="L29" s="77">
        <f>SUM(J29*Heizleistung!$I$28)</f>
        <v>0</v>
      </c>
      <c r="M29" s="77">
        <f>SUM(J29*Heizleistung!$K$28)</f>
        <v>0</v>
      </c>
      <c r="N29" s="15"/>
      <c r="O29" s="15"/>
    </row>
    <row r="30" spans="1:15" x14ac:dyDescent="0.2">
      <c r="I30">
        <v>28</v>
      </c>
      <c r="J30" s="76">
        <f t="shared" si="3"/>
        <v>0.2</v>
      </c>
      <c r="K30" s="77">
        <f>SUM(J30*Heizleistung!$H$28)</f>
        <v>0</v>
      </c>
      <c r="L30" s="77">
        <f>SUM(J30*Heizleistung!$I$28)</f>
        <v>0</v>
      </c>
      <c r="M30" s="77">
        <f>SUM(J30*Heizleistung!$K$28)</f>
        <v>0</v>
      </c>
      <c r="N30" s="15"/>
      <c r="O30" s="15"/>
    </row>
    <row r="31" spans="1:15" x14ac:dyDescent="0.2">
      <c r="I31">
        <v>29</v>
      </c>
      <c r="J31" s="76">
        <f t="shared" si="3"/>
        <v>0.2</v>
      </c>
      <c r="K31" s="77">
        <f>SUM(J31*Heizleistung!$H$28)</f>
        <v>0</v>
      </c>
      <c r="L31" s="77">
        <f>SUM(J31*Heizleistung!$I$28)</f>
        <v>0</v>
      </c>
      <c r="M31" s="77">
        <f>SUM(J31*Heizleistung!$K$28)</f>
        <v>0</v>
      </c>
      <c r="N31" s="15"/>
      <c r="O31" s="15"/>
    </row>
    <row r="32" spans="1:15" x14ac:dyDescent="0.2">
      <c r="I32">
        <v>30</v>
      </c>
      <c r="J32" s="76">
        <f t="shared" si="3"/>
        <v>0.2</v>
      </c>
      <c r="K32" s="77">
        <f>SUM(J32*Heizleistung!$H$28)</f>
        <v>0</v>
      </c>
      <c r="L32" s="77">
        <f>SUM(J32*Heizleistung!$I$28)</f>
        <v>0</v>
      </c>
      <c r="M32" s="77">
        <f>SUM(J32*Heizleistung!$K$28)</f>
        <v>0</v>
      </c>
      <c r="N32" s="15"/>
      <c r="O32" s="15"/>
    </row>
    <row r="33" spans="9:13" x14ac:dyDescent="0.2">
      <c r="I33" s="1" t="s">
        <v>71</v>
      </c>
      <c r="J33" s="1"/>
      <c r="K33" s="79">
        <f>SUM(K22:K32)</f>
        <v>0</v>
      </c>
      <c r="L33" s="79">
        <f t="shared" ref="L33:M33" si="8">SUM(L22:L32)</f>
        <v>0</v>
      </c>
      <c r="M33" s="79">
        <f t="shared" si="8"/>
        <v>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H21" sqref="H21"/>
    </sheetView>
  </sheetViews>
  <sheetFormatPr baseColWidth="10" defaultRowHeight="12.75" x14ac:dyDescent="0.2"/>
  <sheetData>
    <row r="1" spans="1:9" x14ac:dyDescent="0.2">
      <c r="A1" s="45" t="s">
        <v>17</v>
      </c>
      <c r="B1" s="45"/>
      <c r="C1" s="45" t="s">
        <v>28</v>
      </c>
      <c r="D1" s="13" t="s">
        <v>46</v>
      </c>
      <c r="E1" s="45" t="s">
        <v>57</v>
      </c>
      <c r="G1" s="45" t="s">
        <v>59</v>
      </c>
      <c r="H1" t="s">
        <v>61</v>
      </c>
      <c r="I1" s="45" t="s">
        <v>62</v>
      </c>
    </row>
    <row r="2" spans="1:9" x14ac:dyDescent="0.2">
      <c r="A2">
        <v>0.18</v>
      </c>
      <c r="C2" t="s">
        <v>43</v>
      </c>
      <c r="D2" s="13">
        <v>4</v>
      </c>
      <c r="E2" t="s">
        <v>58</v>
      </c>
      <c r="G2">
        <f>SUM(IF(Heizleistung!G5="Decke",0.8,1))</f>
        <v>1</v>
      </c>
      <c r="H2">
        <f>SUM(IF(Heizleistung!F5&gt;1,Heizleistung!E5*36,Heizleistung!E5*28))</f>
        <v>0</v>
      </c>
      <c r="I2">
        <f>(IF(Heizleistung!B5="Bad",Heizleistung!E5*40,0)+IF(Heizleistung!B5="WC",Heizleistung!E5*40,0))</f>
        <v>0</v>
      </c>
    </row>
    <row r="3" spans="1:9" x14ac:dyDescent="0.2">
      <c r="A3" s="13">
        <v>0.19</v>
      </c>
      <c r="B3" s="13"/>
      <c r="C3" t="s">
        <v>29</v>
      </c>
      <c r="D3" s="13">
        <v>4</v>
      </c>
      <c r="E3" t="s">
        <v>59</v>
      </c>
      <c r="G3" s="13">
        <f>SUM(IF(Heizleistung!G6="Decke",0.8,1))</f>
        <v>0.8</v>
      </c>
      <c r="H3" s="13">
        <f>SUM(IF(Heizleistung!F6&gt;1,Heizleistung!E6*36,Heizleistung!E6*28))</f>
        <v>0</v>
      </c>
      <c r="I3" s="13">
        <f>(IF(Heizleistung!B6="Bad",Heizleistung!E6*40,0)+IF(Heizleistung!B6="WC",Heizleistung!E6*40,0))</f>
        <v>0</v>
      </c>
    </row>
    <row r="4" spans="1:9" x14ac:dyDescent="0.2">
      <c r="A4" s="15">
        <v>0.2</v>
      </c>
      <c r="B4" s="13"/>
      <c r="C4" t="s">
        <v>33</v>
      </c>
      <c r="D4" s="13">
        <v>4</v>
      </c>
      <c r="E4" t="s">
        <v>60</v>
      </c>
      <c r="G4" s="13">
        <f>SUM(IF(Heizleistung!G7="Decke",0.8,1))</f>
        <v>1</v>
      </c>
      <c r="H4" s="13">
        <f>SUM(IF(Heizleistung!F7&gt;1,Heizleistung!E7*36,Heizleistung!E7*28))</f>
        <v>0</v>
      </c>
      <c r="I4" s="13">
        <f>(IF(Heizleistung!B7="Bad",Heizleistung!E7*40,0)+IF(Heizleistung!B7="WC",Heizleistung!E7*40,0))</f>
        <v>0</v>
      </c>
    </row>
    <row r="5" spans="1:9" x14ac:dyDescent="0.2">
      <c r="A5" s="13">
        <v>0.21</v>
      </c>
      <c r="B5" s="13"/>
      <c r="C5" t="s">
        <v>39</v>
      </c>
      <c r="D5" s="13">
        <v>4</v>
      </c>
      <c r="G5" s="13">
        <f>SUM(IF(Heizleistung!G8="Decke",0.8,1))</f>
        <v>1</v>
      </c>
      <c r="H5" s="13">
        <f>SUM(IF(Heizleistung!F8&gt;1,Heizleistung!E8*36,Heizleistung!E8*28))</f>
        <v>0</v>
      </c>
      <c r="I5" s="13">
        <f>(IF(Heizleistung!B8="Bad",Heizleistung!E8*40,0)+IF(Heizleistung!B8="WC",Heizleistung!E8*40,0))</f>
        <v>0</v>
      </c>
    </row>
    <row r="6" spans="1:9" x14ac:dyDescent="0.2">
      <c r="A6" s="13">
        <v>0.22</v>
      </c>
      <c r="B6" s="13"/>
      <c r="C6" t="s">
        <v>36</v>
      </c>
      <c r="D6">
        <v>4</v>
      </c>
      <c r="G6" s="13">
        <f>SUM(IF(Heizleistung!G9="Decke",0.8,1))</f>
        <v>1</v>
      </c>
      <c r="H6" s="13">
        <f>SUM(IF(Heizleistung!F9&gt;1,Heizleistung!E9*36,Heizleistung!E9*28))</f>
        <v>0</v>
      </c>
      <c r="I6" s="13">
        <f>(IF(Heizleistung!B9="Bad",Heizleistung!E9*40,0)+IF(Heizleistung!B9="WC",Heizleistung!E9*40,0))</f>
        <v>0</v>
      </c>
    </row>
    <row r="7" spans="1:9" x14ac:dyDescent="0.2">
      <c r="A7" s="13">
        <v>0.23</v>
      </c>
      <c r="B7" s="13"/>
      <c r="C7" t="s">
        <v>42</v>
      </c>
      <c r="D7">
        <v>2</v>
      </c>
      <c r="G7" s="13">
        <f>SUM(IF(Heizleistung!G10="Decke",0.8,1))</f>
        <v>1</v>
      </c>
      <c r="H7" s="13">
        <f>SUM(IF(Heizleistung!F10&gt;1,Heizleistung!E10*36,Heizleistung!E10*28))</f>
        <v>0</v>
      </c>
      <c r="I7" s="13">
        <f>(IF(Heizleistung!B10="Bad",Heizleistung!E10*40,0)+IF(Heizleistung!B10="WC",Heizleistung!E10*40,0))</f>
        <v>0</v>
      </c>
    </row>
    <row r="8" spans="1:9" x14ac:dyDescent="0.2">
      <c r="A8" s="13">
        <v>0.24</v>
      </c>
      <c r="B8" s="13"/>
      <c r="C8" t="s">
        <v>38</v>
      </c>
      <c r="D8">
        <v>4</v>
      </c>
      <c r="G8" s="13">
        <f>SUM(IF(Heizleistung!G11="Decke",0.8,1))</f>
        <v>1</v>
      </c>
      <c r="H8" s="13">
        <f>SUM(IF(Heizleistung!F11&gt;1,Heizleistung!E11*36,Heizleistung!E11*28))</f>
        <v>0</v>
      </c>
      <c r="I8" s="13">
        <f>(IF(Heizleistung!B11="Bad",Heizleistung!E11*40,0)+IF(Heizleistung!B11="WC",Heizleistung!E11*40,0))</f>
        <v>0</v>
      </c>
    </row>
    <row r="9" spans="1:9" x14ac:dyDescent="0.2">
      <c r="A9" s="13">
        <v>0.25</v>
      </c>
      <c r="B9" s="13"/>
      <c r="C9" t="s">
        <v>45</v>
      </c>
      <c r="D9">
        <v>1</v>
      </c>
      <c r="G9" s="13">
        <f>SUM(IF(Heizleistung!G12="Decke",0.8,1))</f>
        <v>1</v>
      </c>
      <c r="H9" s="13">
        <f>SUM(IF(Heizleistung!F12&gt;1,Heizleistung!E12*36,Heizleistung!E12*28))</f>
        <v>0</v>
      </c>
      <c r="I9" s="13">
        <f>(IF(Heizleistung!B12="Bad",Heizleistung!E12*40,0)+IF(Heizleistung!B12="WC",Heizleistung!E12*40,0))</f>
        <v>0</v>
      </c>
    </row>
    <row r="10" spans="1:9" x14ac:dyDescent="0.2">
      <c r="A10" s="13">
        <v>0.26</v>
      </c>
      <c r="B10" s="13"/>
      <c r="C10" s="13" t="s">
        <v>40</v>
      </c>
      <c r="D10">
        <v>1</v>
      </c>
      <c r="G10" s="13">
        <f>SUM(IF(Heizleistung!G13="Decke",0.8,1))</f>
        <v>1</v>
      </c>
      <c r="H10" s="13">
        <f>SUM(IF(Heizleistung!F13&gt;1,Heizleistung!E13*36,Heizleistung!E13*28))</f>
        <v>0</v>
      </c>
      <c r="I10" s="13">
        <f>(IF(Heizleistung!B13="Bad",Heizleistung!E13*40,0)+IF(Heizleistung!B13="WC",Heizleistung!E13*40,0))</f>
        <v>0</v>
      </c>
    </row>
    <row r="11" spans="1:9" x14ac:dyDescent="0.2">
      <c r="A11" s="13">
        <v>0.27</v>
      </c>
      <c r="B11" s="13"/>
      <c r="C11" s="13" t="s">
        <v>34</v>
      </c>
      <c r="D11">
        <v>1</v>
      </c>
      <c r="G11" s="13">
        <f>SUM(IF(Heizleistung!G14="Decke",0.8,1))</f>
        <v>1</v>
      </c>
      <c r="H11" s="13">
        <f>SUM(IF(Heizleistung!F14&gt;1,Heizleistung!E14*36,Heizleistung!E14*28))</f>
        <v>0</v>
      </c>
      <c r="I11" s="13">
        <f>(IF(Heizleistung!B14="Bad",Heizleistung!E14*40,0)+IF(Heizleistung!B14="WC",Heizleistung!E14*40,0))</f>
        <v>0</v>
      </c>
    </row>
    <row r="12" spans="1:9" x14ac:dyDescent="0.2">
      <c r="A12" s="13">
        <v>0.28000000000000003</v>
      </c>
      <c r="B12" s="13"/>
      <c r="C12" s="13" t="s">
        <v>41</v>
      </c>
      <c r="D12">
        <v>1</v>
      </c>
      <c r="G12" s="13">
        <f>SUM(IF(Heizleistung!G15="Decke",0.8,1))</f>
        <v>1</v>
      </c>
      <c r="H12" s="13">
        <f>SUM(IF(Heizleistung!F15&gt;1,Heizleistung!E15*36,Heizleistung!E15*28))</f>
        <v>0</v>
      </c>
      <c r="I12" s="13">
        <f>(IF(Heizleistung!B15="Bad",Heizleistung!E15*40,0)+IF(Heizleistung!B15="WC",Heizleistung!E15*40,0))</f>
        <v>0</v>
      </c>
    </row>
    <row r="13" spans="1:9" x14ac:dyDescent="0.2">
      <c r="A13" s="13">
        <v>0.28999999999999998</v>
      </c>
      <c r="B13" s="13"/>
      <c r="C13" s="13" t="s">
        <v>32</v>
      </c>
      <c r="D13">
        <v>8</v>
      </c>
      <c r="G13" s="13">
        <f>SUM(IF(Heizleistung!G16="Decke",0.8,1))</f>
        <v>1</v>
      </c>
      <c r="H13" s="13">
        <f>SUM(IF(Heizleistung!F16&gt;1,Heizleistung!E16*36,Heizleistung!E16*28))</f>
        <v>0</v>
      </c>
      <c r="I13" s="13">
        <f>(IF(Heizleistung!B16="Bad",Heizleistung!E16*40,0)+IF(Heizleistung!B16="WC",Heizleistung!E16*40,0))</f>
        <v>0</v>
      </c>
    </row>
    <row r="14" spans="1:9" x14ac:dyDescent="0.2">
      <c r="A14" s="15">
        <v>0.3</v>
      </c>
      <c r="B14" s="13"/>
      <c r="C14" s="13" t="s">
        <v>37</v>
      </c>
      <c r="D14">
        <v>8</v>
      </c>
      <c r="G14" s="13">
        <f>SUM(IF(Heizleistung!G17="Decke",0.8,1))</f>
        <v>1</v>
      </c>
      <c r="H14" s="13">
        <f>SUM(IF(Heizleistung!F17&gt;1,Heizleistung!E17*36,Heizleistung!E17*28))</f>
        <v>0</v>
      </c>
      <c r="I14" s="13">
        <f>(IF(Heizleistung!B17="Bad",Heizleistung!E17*40,0)+IF(Heizleistung!B17="WC",Heizleistung!E17*40,0))</f>
        <v>0</v>
      </c>
    </row>
    <row r="15" spans="1:9" x14ac:dyDescent="0.2">
      <c r="A15" s="13">
        <v>0.31</v>
      </c>
      <c r="B15" s="13"/>
      <c r="C15" s="13" t="s">
        <v>31</v>
      </c>
      <c r="D15">
        <v>2</v>
      </c>
      <c r="G15" s="13">
        <f>SUM(IF(Heizleistung!G18="Decke",0.8,1))</f>
        <v>1</v>
      </c>
      <c r="H15" s="13">
        <f>SUM(IF(Heizleistung!F18&gt;1,Heizleistung!E18*36,Heizleistung!E18*28))</f>
        <v>0</v>
      </c>
      <c r="I15" s="13">
        <f>(IF(Heizleistung!B18="Bad",Heizleistung!E18*40,0)+IF(Heizleistung!B18="WC",Heizleistung!E18*40,0))</f>
        <v>0</v>
      </c>
    </row>
    <row r="16" spans="1:9" x14ac:dyDescent="0.2">
      <c r="A16" s="13">
        <v>0.32</v>
      </c>
      <c r="B16" s="13"/>
      <c r="C16" s="13" t="s">
        <v>30</v>
      </c>
      <c r="D16">
        <v>4</v>
      </c>
      <c r="G16" s="13">
        <f>SUM(IF(Heizleistung!G19="Decke",0.8,1))</f>
        <v>1</v>
      </c>
      <c r="H16" s="13">
        <f>SUM(IF(Heizleistung!F19&gt;1,Heizleistung!E19*36,Heizleistung!E19*28))</f>
        <v>0</v>
      </c>
      <c r="I16" s="13">
        <f>(IF(Heizleistung!B19="Bad",Heizleistung!E19*40,0)+IF(Heizleistung!B19="WC",Heizleistung!E19*40,0))</f>
        <v>0</v>
      </c>
    </row>
    <row r="17" spans="1:9" x14ac:dyDescent="0.2">
      <c r="A17" s="13">
        <v>0.33</v>
      </c>
      <c r="B17" s="13"/>
      <c r="C17" s="13" t="s">
        <v>35</v>
      </c>
      <c r="D17">
        <v>10</v>
      </c>
      <c r="G17" s="13">
        <f>SUM(IF(Heizleistung!G20="Decke",0.8,1))</f>
        <v>1</v>
      </c>
      <c r="H17" s="13">
        <f>SUM(IF(Heizleistung!F20&gt;1,Heizleistung!E20*36,Heizleistung!E20*28))</f>
        <v>0</v>
      </c>
      <c r="I17" s="13">
        <f>(IF(Heizleistung!B20="Bad",Heizleistung!E20*40,0)+IF(Heizleistung!B20="WC",Heizleistung!E20*40,0))</f>
        <v>0</v>
      </c>
    </row>
    <row r="18" spans="1:9" x14ac:dyDescent="0.2">
      <c r="A18" s="13">
        <v>0.34</v>
      </c>
      <c r="B18" s="13"/>
      <c r="C18" s="13" t="s">
        <v>44</v>
      </c>
      <c r="D18">
        <v>4</v>
      </c>
      <c r="G18" s="13">
        <f>SUM(IF(Heizleistung!G21="Decke",0.8,1))</f>
        <v>1</v>
      </c>
      <c r="H18" s="13">
        <f>SUM(IF(Heizleistung!F21&gt;1,Heizleistung!E21*36,Heizleistung!E21*28))</f>
        <v>0</v>
      </c>
      <c r="I18" s="13">
        <f>(IF(Heizleistung!B21="Bad",Heizleistung!E21*40,0)+IF(Heizleistung!B21="WC",Heizleistung!E21*40,0))</f>
        <v>0</v>
      </c>
    </row>
    <row r="19" spans="1:9" x14ac:dyDescent="0.2">
      <c r="A19" s="13">
        <v>0.35</v>
      </c>
      <c r="B19" s="13"/>
      <c r="C19" s="46" t="s">
        <v>47</v>
      </c>
      <c r="D19">
        <v>0</v>
      </c>
      <c r="G19" s="13">
        <f>SUM(IF(Heizleistung!G22="Decke",0.8,1))</f>
        <v>1</v>
      </c>
      <c r="H19" s="13">
        <f>SUM(IF(Heizleistung!F22&gt;1,Heizleistung!E22*36,Heizleistung!E22*28))</f>
        <v>0</v>
      </c>
      <c r="I19" s="13">
        <f>(IF(Heizleistung!B22="Bad",Heizleistung!E22*40,0)+IF(Heizleistung!B22="WC",Heizleistung!E22*40,0))</f>
        <v>0</v>
      </c>
    </row>
    <row r="20" spans="1:9" x14ac:dyDescent="0.2">
      <c r="A20" s="13"/>
      <c r="B20" s="13"/>
      <c r="G20" s="60">
        <f>SUM(IF(Heizleistung!G23="Decke",0.8,1))</f>
        <v>1</v>
      </c>
      <c r="H20" s="13">
        <f>SUM(IF(Heizleistung!F23&gt;1,Heizleistung!E23*36,Heizleistung!E23*28))</f>
        <v>0</v>
      </c>
      <c r="I20" s="13">
        <f>(IF(Heizleistung!B23="Bad",Heizleistung!E23*40,0)+IF(Heizleistung!B23="WC",Heizleistung!E23*40,0))</f>
        <v>0</v>
      </c>
    </row>
    <row r="21" spans="1:9" x14ac:dyDescent="0.2">
      <c r="A21" s="13"/>
      <c r="B21" s="13"/>
      <c r="G21" s="61">
        <f>SUM(IF(Heizleistung!G24="Decke",0.8,1))</f>
        <v>1</v>
      </c>
      <c r="H21" s="13">
        <f>SUM(IF(Heizleistung!F24&gt;1,Heizleistung!E24*36,Heizleistung!E24*28))</f>
        <v>0</v>
      </c>
      <c r="I21" s="13">
        <f>(IF(Heizleistung!B24="Bad",Heizleistung!E24*40,0)+IF(Heizleistung!B24="WC",Heizleistung!E24*40,0))</f>
        <v>0</v>
      </c>
    </row>
    <row r="22" spans="1:9" x14ac:dyDescent="0.2">
      <c r="A22" s="13"/>
      <c r="G22" s="13"/>
      <c r="H22" s="13"/>
    </row>
    <row r="23" spans="1:9" x14ac:dyDescent="0.2">
      <c r="A23" s="13"/>
      <c r="G23" s="13"/>
      <c r="H23" s="13"/>
    </row>
    <row r="24" spans="1:9" x14ac:dyDescent="0.2">
      <c r="A24" s="13"/>
      <c r="G24" s="13"/>
      <c r="H24" s="13"/>
    </row>
    <row r="25" spans="1:9" x14ac:dyDescent="0.2">
      <c r="A25" s="13"/>
      <c r="G25" s="13"/>
      <c r="H25" s="13"/>
    </row>
    <row r="26" spans="1:9" x14ac:dyDescent="0.2">
      <c r="A26" s="13"/>
      <c r="G26" s="13"/>
      <c r="H26" s="13"/>
    </row>
    <row r="27" spans="1:9" x14ac:dyDescent="0.2">
      <c r="A27" s="13"/>
      <c r="G27" s="13"/>
      <c r="H27" s="13"/>
    </row>
    <row r="28" spans="1:9" x14ac:dyDescent="0.2">
      <c r="A28" s="13"/>
    </row>
    <row r="29" spans="1:9" x14ac:dyDescent="0.2">
      <c r="A29" s="13"/>
    </row>
  </sheetData>
  <sortState ref="C2:C16">
    <sortCondition ref="C2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Heizleistung</vt:lpstr>
      <vt:lpstr>Tabelle</vt:lpstr>
      <vt:lpstr>Tabelle1</vt:lpstr>
      <vt:lpstr>Heizleistung!Druckbereich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Becker</dc:creator>
  <cp:lastModifiedBy>Heinz Fischer</cp:lastModifiedBy>
  <cp:lastPrinted>2017-07-21T13:44:02Z</cp:lastPrinted>
  <dcterms:created xsi:type="dcterms:W3CDTF">2011-05-30T10:21:44Z</dcterms:created>
  <dcterms:modified xsi:type="dcterms:W3CDTF">2017-07-21T13:48:12Z</dcterms:modified>
</cp:coreProperties>
</file>